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style2.xml" ContentType="application/vnd.ms-office.chartstyle+xml"/>
  <Override PartName="/xl/charts/chart1.xml" ContentType="application/vnd.openxmlformats-officedocument.drawingml.chart+xml"/>
  <Override PartName="/xl/theme/theme1.xml" ContentType="application/vnd.openxmlformats-officedocument.theme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package/2006/relationships/metadata/core-properties" Target="docProps/core.xml"/><Relationship  Id="rId2" Type="http://schemas.openxmlformats.org/officeDocument/2006/relationships/extended-properties" Target="docProps/app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codeName="ThisWorkbook" dateCompatibility="0"/>
  <bookViews>
    <workbookView xWindow="360" yWindow="15" windowWidth="20955" windowHeight="9720" activeTab="0"/>
  </bookViews>
  <sheets>
    <sheet name="Summary" sheetId="1" state="visible" r:id="rId1"/>
    <sheet name="Assets" sheetId="2" state="visible" r:id="rId2"/>
    <sheet name="Liabilities" sheetId="3" state="visible" r:id="rId3"/>
    <sheet name="Categories" sheetId="4" state="visible" r:id="rId4"/>
  </sheets>
  <definedNames>
    <definedName name="Print_Titles" localSheetId="0">Summary!$1:$3</definedName>
    <definedName name="Print_Titles" localSheetId="1">Assets!$1:$3</definedName>
    <definedName name="Print_Titles" localSheetId="2">Liabilities!$1:$3</definedName>
    <definedName name="Print_Titles" localSheetId="3">Categories!$1:$3</definedName>
    <definedName name="ColumnTitle2">Assets[[#Headers],[Description]]</definedName>
    <definedName name="ColumnTitle3">Liabilities[[#Headers],[Description]]</definedName>
    <definedName name="FY_YEAR">Summary!$C$2</definedName>
    <definedName name="FY_YEAR_2">Summary!$D$2</definedName>
    <definedName name="RowTitleRegion1..D12">Summary!$B$10</definedName>
    <definedName name="Title1">Summary!$B$2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<sst xmlns="http://schemas.openxmlformats.org/spreadsheetml/2006/main" count="43" uniqueCount="43">
  <si>
    <r>
      <t xml:space="preserve">Balance </t>
    </r>
    <r>
      <rPr>
        <sz val="11"/>
        <rFont val="Franklin Gothic Medium"/>
        <scheme val="minor"/>
      </rPr>
      <t>Sheet</t>
    </r>
  </si>
  <si>
    <t xml:space="preserve">As of fiscal year end</t>
  </si>
  <si>
    <t xml:space="preserve">All figures in USD</t>
  </si>
  <si>
    <t xml:space="preserve">Asset Type</t>
  </si>
  <si>
    <t xml:space="preserve">Prior Year</t>
  </si>
  <si>
    <t xml:space="preserve">Current Year</t>
  </si>
  <si>
    <t xml:space="preserve">YoY Change ($)</t>
  </si>
  <si>
    <t xml:space="preserve">YoY Change (%)</t>
  </si>
  <si>
    <t xml:space="preserve">Current Assets</t>
  </si>
  <si>
    <t xml:space="preserve">Fixed Assets</t>
  </si>
  <si>
    <t xml:space="preserve">Other Assets</t>
  </si>
  <si>
    <t xml:space="preserve">Current Liabilities</t>
  </si>
  <si>
    <t xml:space="preserve">Long-term Liabilities</t>
  </si>
  <si>
    <t xml:space="preserve">Owner Equity</t>
  </si>
  <si>
    <t xml:space="preserve">Total Assets</t>
  </si>
  <si>
    <t xml:space="preserve">Total Liabilities &amp; Stockholder Equity</t>
  </si>
  <si>
    <t>Balance</t>
  </si>
  <si>
    <t>N/A</t>
  </si>
  <si>
    <t>Category</t>
  </si>
  <si>
    <t xml:space="preserve">Total Liabilities</t>
  </si>
  <si>
    <t>Assets</t>
  </si>
  <si>
    <t>Description</t>
  </si>
  <si>
    <t>Cash</t>
  </si>
  <si>
    <t>Investments</t>
  </si>
  <si>
    <t>Inventories</t>
  </si>
  <si>
    <t xml:space="preserve">Accounts receivable</t>
  </si>
  <si>
    <t xml:space="preserve">Pre-paid expenses</t>
  </si>
  <si>
    <t xml:space="preserve">Property and equipment</t>
  </si>
  <si>
    <t xml:space="preserve">Leasehold improvements</t>
  </si>
  <si>
    <t xml:space="preserve">Equity and other investments</t>
  </si>
  <si>
    <t xml:space="preserve">Less accumulated depreciation (Negative Value)</t>
  </si>
  <si>
    <t>Charity</t>
  </si>
  <si>
    <t>Liabilities</t>
  </si>
  <si>
    <t xml:space="preserve">Liability Type</t>
  </si>
  <si>
    <t xml:space="preserve">Accounts payable</t>
  </si>
  <si>
    <t xml:space="preserve">Accrued wages</t>
  </si>
  <si>
    <t xml:space="preserve">Accrued compensation</t>
  </si>
  <si>
    <t xml:space="preserve">Income taxes payable</t>
  </si>
  <si>
    <t xml:space="preserve">Unearned revenue</t>
  </si>
  <si>
    <t xml:space="preserve">Mortgage payable</t>
  </si>
  <si>
    <t xml:space="preserve">Investment capital</t>
  </si>
  <si>
    <t xml:space="preserve">Accumulated retained earnings</t>
  </si>
  <si>
    <t>Categories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</si>
</sst>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#,##0_);[Red]\(#,##0\)"/>
    <numFmt numFmtId="165" formatCode="0.0%"/>
    <numFmt numFmtId="166" formatCode="0_);\-0_)"/>
  </numFmts>
  <fonts count="21">
    <font>
      <sz val="11.000000"/>
      <color theme="1" tint="0.14993743705557422"/>
      <name val="Franklin Gothic Medium"/>
      <scheme val="minor"/>
    </font>
    <font>
      <b/>
      <sz val="11.000000"/>
      <color theme="1"/>
      <name val="Franklin Gothic Medium"/>
      <scheme val="minor"/>
    </font>
    <font>
      <sz val="11.000000"/>
      <color theme="1" tint="0.14996795556505021"/>
      <name val="Franklin Gothic Medium"/>
      <scheme val="minor"/>
    </font>
    <font>
      <sz val="12.000000"/>
      <color theme="1" tint="0.14993743705557422"/>
      <name val="Franklin Gothic Medium"/>
      <scheme val="major"/>
    </font>
    <font>
      <sz val="12.000000"/>
      <color theme="1" tint="0.14993743705557422"/>
      <name val="Franklin Gothic Medium"/>
      <scheme val="minor"/>
    </font>
    <font>
      <sz val="11.000000"/>
      <color theme="3"/>
      <name val="Franklin Gothic Medium"/>
      <scheme val="minor"/>
    </font>
    <font>
      <b/>
      <sz val="11.000000"/>
      <color theme="1" tint="0.14993743705557422"/>
      <name val="Franklin Gothic Medium"/>
      <scheme val="minor"/>
    </font>
    <font>
      <b/>
      <sz val="28.000000"/>
      <color theme="4"/>
      <name val="Franklin Gothic Medium"/>
      <scheme val="major"/>
    </font>
    <font>
      <sz val="11.000000"/>
      <color theme="1" tint="0.14993743705557422"/>
      <name val="Aptos"/>
    </font>
    <font>
      <b/>
      <sz val="28.000000"/>
      <color rgb="FF2C3E50"/>
      <name val="Aptos"/>
    </font>
    <font>
      <i/>
      <sz val="10.000000"/>
      <color rgb="FF5A6B7A"/>
      <name val="Aptos"/>
    </font>
    <font>
      <sz val="12.000000"/>
      <color rgb="FF2C3E50"/>
      <name val="Aptos"/>
    </font>
    <font>
      <b/>
      <sz val="11.000000"/>
      <color indexed="65"/>
      <name val="Aptos"/>
    </font>
    <font>
      <sz val="11.000000"/>
      <color rgb="FF4A5568"/>
      <name val="Aptos"/>
    </font>
    <font>
      <b/>
      <sz val="11.000000"/>
      <color rgb="FF2C3E50"/>
      <name val="Aptos"/>
    </font>
    <font>
      <b/>
      <sz val="11.000000"/>
      <color rgb="FFC0392B"/>
      <name val="Aptos"/>
    </font>
    <font>
      <b/>
      <sz val="12.000000"/>
      <name val="Aptos"/>
    </font>
    <font>
      <b/>
      <sz val="10.000000"/>
      <color rgb="FF5A6B7A"/>
      <name val="Aptos"/>
    </font>
    <font>
      <sz val="10.000000"/>
      <color rgb="FF5A6B7A"/>
      <name val="Aptos"/>
    </font>
    <font>
      <sz val="11.000000"/>
      <color rgb="FFC0392B"/>
      <name val="Aptos"/>
    </font>
    <font>
      <b/>
      <sz val="12.000000"/>
      <color indexed="65"/>
      <name val="Aptos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2"/>
      </patternFill>
    </fill>
    <fill>
      <patternFill patternType="solid">
        <fgColor theme="4" tint="0.79998168889431442"/>
      </patternFill>
    </fill>
    <fill>
      <patternFill patternType="solid">
        <fgColor indexed="65"/>
      </patternFill>
    </fill>
    <fill>
      <patternFill patternType="solid">
        <fgColor rgb="FF3D4F5F"/>
      </patternFill>
    </fill>
    <fill>
      <patternFill patternType="solid">
        <fgColor rgb="FFF7F3F0"/>
      </patternFill>
    </fill>
    <fill>
      <patternFill patternType="solid">
        <fgColor rgb="FFFBF8F6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E8734A"/>
      </patternFill>
    </fill>
  </fills>
  <borders count="9">
    <border>
      <left style="none"/>
      <right style="none"/>
      <top style="none"/>
      <bottom style="none"/>
      <diagonal style="none"/>
    </border>
    <border>
      <left style="dotted">
        <color theme="0" tint="-0.34998626667073579"/>
      </left>
      <right style="dotted">
        <color theme="0" tint="-0.34998626667073579"/>
      </right>
      <top style="none"/>
      <bottom style="thick">
        <color theme="4"/>
      </bottom>
      <diagonal style="none"/>
    </border>
    <border>
      <left style="none"/>
      <right style="dashed">
        <color theme="2" tint="-0.099948118533890809"/>
      </right>
      <top style="none"/>
      <bottom style="thin">
        <color theme="4"/>
      </bottom>
      <diagonal style="none"/>
    </border>
    <border>
      <left style="none"/>
      <right style="dashed">
        <color theme="2" tint="-0.099948118533890809"/>
      </right>
      <top style="thin">
        <color theme="4"/>
      </top>
      <bottom style="medium">
        <color theme="4"/>
      </bottom>
      <diagonal style="none"/>
    </border>
    <border>
      <left style="none"/>
      <right style="none"/>
      <top style="none"/>
      <bottom style="double">
        <color theme="1" tint="0.14996795556505021"/>
      </bottom>
      <diagonal style="none"/>
    </border>
    <border>
      <left style="none"/>
      <right style="none"/>
      <top style="none"/>
      <bottom style="thick">
        <color rgb="FFE8734A"/>
      </bottom>
      <diagonal style="none"/>
    </border>
    <border>
      <left style="none"/>
      <right style="none"/>
      <top style="thick">
        <color rgb="FFE8734A"/>
      </top>
      <bottom style="none"/>
      <diagonal style="none"/>
    </border>
    <border>
      <left style="none"/>
      <right style="none"/>
      <top style="none"/>
      <bottom style="thin">
        <color rgb="FFF5C4B0"/>
      </bottom>
      <diagonal style="none"/>
    </border>
    <border>
      <left style="none"/>
      <right style="none"/>
      <top style="thick">
        <color rgb="FFE8734A"/>
      </top>
      <bottom style="medium">
        <color rgb="FFE8734A"/>
      </bottom>
      <diagonal style="none"/>
    </border>
  </borders>
  <cellStyleXfs count="11">
    <xf fontId="0" fillId="0" borderId="0" numFmtId="0" applyNumberFormat="1" applyFont="1" applyFill="1" applyBorder="1">
      <alignment horizontal="left" indent="1" vertical="center" wrapText="1"/>
    </xf>
    <xf fontId="1" fillId="2" borderId="0" numFmtId="0" applyNumberFormat="0" applyFont="1" applyFill="1" applyBorder="1" applyProtection="0">
      <alignment horizontal="left" vertical="center"/>
    </xf>
    <xf fontId="2" fillId="3" borderId="0" numFmtId="0" applyNumberFormat="0" applyFont="1" applyFill="1" applyBorder="0" applyProtection="0"/>
    <xf fontId="0" fillId="0" borderId="0" numFmtId="38" applyNumberFormat="1" applyFont="0" applyFill="0" applyBorder="0" applyProtection="0">
      <alignment horizontal="right" indent="1" vertical="center"/>
    </xf>
    <xf fontId="3" fillId="0" borderId="0" numFmtId="0" applyNumberFormat="0" applyFont="1" applyFill="0" applyBorder="0" applyProtection="0">
      <alignment vertical="center"/>
    </xf>
    <xf fontId="4" fillId="0" borderId="1" numFmtId="0" applyNumberFormat="0" applyFont="1" applyFill="0" applyBorder="1" applyProtection="0">
      <alignment horizontal="right" indent="1" vertical="center"/>
    </xf>
    <xf fontId="4" fillId="0" borderId="0" numFmtId="0" applyNumberFormat="1" applyFont="1" applyFill="0" applyBorder="0" applyProtection="0">
      <alignment horizontal="right" indent="1" vertical="center"/>
    </xf>
    <xf fontId="5" fillId="4" borderId="2" numFmtId="0" applyNumberFormat="0" applyFont="1" applyFill="1" applyBorder="1" applyProtection="0">
      <alignment horizontal="left" vertical="center"/>
    </xf>
    <xf fontId="6" fillId="5" borderId="3" numFmtId="0" applyNumberFormat="0" applyFont="1" applyFill="1" applyBorder="1" applyProtection="0">
      <alignment horizontal="left" vertical="center"/>
    </xf>
    <xf fontId="7" fillId="0" borderId="4" numFmtId="0" applyNumberFormat="0" applyFont="1" applyFill="0" applyBorder="1" applyProtection="0"/>
    <xf fontId="0" fillId="0" borderId="0" numFmtId="38" applyNumberFormat="1" applyFont="0" applyFill="0" applyBorder="0" applyProtection="0"/>
  </cellStyleXfs>
  <cellXfs count="49">
    <xf fontId="0" fillId="0" borderId="0" numFmtId="0" xfId="0" applyAlignment="1">
      <alignment horizontal="left" indent="1" vertical="center" wrapText="1"/>
    </xf>
    <xf fontId="8" fillId="6" borderId="0" numFmtId="0" xfId="0" applyFont="1" applyFill="1" applyAlignment="1">
      <alignment horizontal="left" indent="1" vertical="center" wrapText="1"/>
    </xf>
    <xf fontId="9" fillId="6" borderId="5" numFmtId="0" xfId="9" applyFont="1" applyFill="1" applyBorder="1" applyAlignment="1" applyProtection="1">
      <alignment vertical="center"/>
    </xf>
    <xf fontId="7" fillId="0" borderId="0" numFmtId="0" xfId="9" applyFont="1" applyAlignment="1" applyProtection="1">
      <alignment vertical="center"/>
    </xf>
    <xf fontId="0" fillId="0" borderId="5" numFmtId="0" xfId="0" applyBorder="1" applyAlignment="1">
      <alignment horizontal="left" indent="1" vertical="center" wrapText="1"/>
    </xf>
    <xf fontId="10" fillId="6" borderId="0" numFmtId="0" xfId="0" applyFont="1" applyFill="1" applyAlignment="1">
      <alignment horizontal="left" indent="1" vertical="center" wrapText="1"/>
    </xf>
    <xf fontId="11" fillId="6" borderId="6" numFmtId="0" xfId="5" applyFont="1" applyFill="1" applyBorder="1" applyAlignment="1">
      <alignment horizontal="right" indent="1" vertical="center"/>
    </xf>
    <xf fontId="10" fillId="6" borderId="0" numFmtId="0" xfId="0" applyFont="1" applyFill="1" applyAlignment="1">
      <alignment horizontal="right" indent="1" vertical="center" wrapText="1"/>
    </xf>
    <xf fontId="12" fillId="7" borderId="0" numFmtId="0" xfId="4" applyFont="1" applyFill="1" applyAlignment="1">
      <alignment vertical="center"/>
    </xf>
    <xf fontId="12" fillId="7" borderId="0" numFmtId="0" xfId="0" applyFont="1" applyFill="1" applyAlignment="1">
      <alignment horizontal="right" indent="1" vertical="center" wrapText="1"/>
    </xf>
    <xf fontId="13" fillId="6" borderId="0" numFmtId="0" xfId="0" applyFont="1" applyFill="1" applyAlignment="1">
      <alignment horizontal="left" indent="1" vertical="center" wrapText="1"/>
    </xf>
    <xf fontId="13" fillId="6" borderId="0" numFmtId="38" xfId="3" applyNumberFormat="1" applyFont="1" applyFill="1" applyAlignment="1" applyProtection="1">
      <alignment horizontal="right" indent="1" vertical="center"/>
    </xf>
    <xf fontId="13" fillId="6" borderId="0" numFmtId="164" xfId="0" applyNumberFormat="1" applyFont="1" applyFill="1" applyAlignment="1">
      <alignment horizontal="right" indent="1" vertical="center" wrapText="1"/>
    </xf>
    <xf fontId="13" fillId="6" borderId="0" numFmtId="165" xfId="0" applyNumberFormat="1" applyFont="1" applyFill="1" applyAlignment="1">
      <alignment horizontal="right" indent="1" vertical="center" wrapText="1"/>
    </xf>
    <xf fontId="13" fillId="8" borderId="0" numFmtId="0" xfId="0" applyFont="1" applyFill="1" applyAlignment="1">
      <alignment horizontal="left" indent="1" vertical="center" wrapText="1"/>
    </xf>
    <xf fontId="13" fillId="8" borderId="0" numFmtId="38" xfId="3" applyNumberFormat="1" applyFont="1" applyFill="1" applyAlignment="1" applyProtection="1">
      <alignment horizontal="right" indent="1" vertical="center"/>
    </xf>
    <xf fontId="13" fillId="8" borderId="0" numFmtId="164" xfId="0" applyNumberFormat="1" applyFont="1" applyFill="1" applyAlignment="1">
      <alignment horizontal="right" indent="1" vertical="center" wrapText="1"/>
    </xf>
    <xf fontId="13" fillId="8" borderId="0" numFmtId="165" xfId="0" applyNumberFormat="1" applyFont="1" applyFill="1" applyAlignment="1">
      <alignment horizontal="right" indent="1" vertical="center" wrapText="1"/>
    </xf>
    <xf fontId="13" fillId="8" borderId="7" numFmtId="0" xfId="0" applyFont="1" applyFill="1" applyBorder="1" applyAlignment="1">
      <alignment horizontal="left" indent="1" vertical="center" wrapText="1"/>
    </xf>
    <xf fontId="13" fillId="8" borderId="7" numFmtId="38" xfId="3" applyNumberFormat="1" applyFont="1" applyFill="1" applyBorder="1" applyAlignment="1" applyProtection="1">
      <alignment horizontal="right" indent="1" vertical="center"/>
    </xf>
    <xf fontId="13" fillId="8" borderId="7" numFmtId="164" xfId="0" applyNumberFormat="1" applyFont="1" applyFill="1" applyBorder="1" applyAlignment="1">
      <alignment horizontal="right" indent="1" vertical="center" wrapText="1"/>
    </xf>
    <xf fontId="13" fillId="8" borderId="7" numFmtId="165" xfId="0" applyNumberFormat="1" applyFont="1" applyFill="1" applyBorder="1" applyAlignment="1">
      <alignment horizontal="right" indent="1" vertical="center" wrapText="1"/>
    </xf>
    <xf fontId="14" fillId="9" borderId="0" numFmtId="0" xfId="7" applyFont="1" applyFill="1" applyAlignment="1">
      <alignment horizontal="left" vertical="center"/>
    </xf>
    <xf fontId="14" fillId="9" borderId="0" numFmtId="38" xfId="3" applyNumberFormat="1" applyFont="1" applyFill="1" applyAlignment="1">
      <alignment horizontal="right" indent="1" vertical="center"/>
    </xf>
    <xf fontId="14" fillId="9" borderId="0" numFmtId="164" xfId="0" applyNumberFormat="1" applyFont="1" applyFill="1" applyAlignment="1">
      <alignment horizontal="right" indent="1" vertical="center" wrapText="1"/>
    </xf>
    <xf fontId="14" fillId="9" borderId="0" numFmtId="165" xfId="0" applyNumberFormat="1" applyFont="1" applyFill="1" applyAlignment="1">
      <alignment horizontal="right" indent="1" vertical="center" wrapText="1"/>
    </xf>
    <xf fontId="15" fillId="9" borderId="0" numFmtId="38" xfId="3" applyNumberFormat="1" applyFont="1" applyFill="1" applyAlignment="1">
      <alignment horizontal="right" indent="1" vertical="center"/>
    </xf>
    <xf fontId="16" fillId="10" borderId="0" numFmtId="0" xfId="8" applyFont="1" applyFill="1" applyAlignment="1">
      <alignment horizontal="left" vertical="center"/>
    </xf>
    <xf fontId="16" fillId="10" borderId="0" numFmtId="38" xfId="3" applyNumberFormat="1" applyFont="1" applyFill="1" applyAlignment="1">
      <alignment horizontal="right" indent="1" vertical="center"/>
    </xf>
    <xf fontId="16" fillId="10" borderId="0" numFmtId="164" xfId="0" applyNumberFormat="1" applyFont="1" applyFill="1" applyAlignment="1">
      <alignment horizontal="right" indent="1" vertical="center" wrapText="1"/>
    </xf>
    <xf fontId="16" fillId="10" borderId="0" numFmtId="0" xfId="0" applyFont="1" applyFill="1" applyAlignment="1">
      <alignment horizontal="right" indent="1" vertical="center" wrapText="1"/>
    </xf>
    <xf fontId="17" fillId="6" borderId="0" numFmtId="0" xfId="0" applyFont="1" applyFill="1" applyAlignment="1">
      <alignment horizontal="left" indent="1" vertical="center" wrapText="1"/>
    </xf>
    <xf fontId="0" fillId="0" borderId="0" numFmtId="0" xfId="0" applyAlignment="1">
      <alignment horizontal="left" indent="1" vertical="center" wrapText="1"/>
    </xf>
    <xf fontId="18" fillId="6" borderId="0" numFmtId="0" xfId="0" applyFont="1" applyFill="1" applyAlignment="1">
      <alignment horizontal="left" indent="1" vertical="center" wrapText="1"/>
    </xf>
    <xf fontId="18" fillId="6" borderId="0" numFmtId="38" xfId="0" applyNumberFormat="1" applyFont="1" applyFill="1" applyAlignment="1">
      <alignment horizontal="left" indent="1" vertical="center" wrapText="1"/>
    </xf>
    <xf fontId="0" fillId="0" borderId="0" numFmtId="0" xfId="0" applyAlignment="1">
      <alignment vertical="center"/>
    </xf>
    <xf fontId="8" fillId="6" borderId="0" numFmtId="0" xfId="0" applyFont="1" applyFill="1" applyAlignment="1">
      <alignment vertical="center"/>
    </xf>
    <xf fontId="9" fillId="6" borderId="5" numFmtId="0" xfId="9" applyFont="1" applyFill="1" applyBorder="1" applyAlignment="1">
      <alignment vertical="center"/>
    </xf>
    <xf fontId="7" fillId="0" borderId="5" numFmtId="0" xfId="9" applyFont="1" applyBorder="1" applyAlignment="1">
      <alignment vertical="center"/>
    </xf>
    <xf fontId="7" fillId="0" borderId="0" numFmtId="0" xfId="9" applyFont="1" applyAlignment="1">
      <alignment vertical="center"/>
    </xf>
    <xf fontId="11" fillId="6" borderId="8" numFmtId="0" xfId="5" applyFont="1" applyFill="1" applyBorder="1" applyAlignment="1">
      <alignment horizontal="right" indent="1" vertical="center"/>
    </xf>
    <xf fontId="13" fillId="6" borderId="0" numFmtId="38" xfId="3" applyNumberFormat="1" applyFont="1" applyFill="1" applyAlignment="1">
      <alignment horizontal="right" indent="1" vertical="center"/>
    </xf>
    <xf fontId="13" fillId="8" borderId="0" numFmtId="38" xfId="3" applyNumberFormat="1" applyFont="1" applyFill="1" applyAlignment="1">
      <alignment horizontal="right" indent="1" vertical="center"/>
    </xf>
    <xf fontId="19" fillId="6" borderId="0" numFmtId="38" xfId="3" applyNumberFormat="1" applyFont="1" applyFill="1" applyAlignment="1">
      <alignment horizontal="right" indent="1" vertical="center"/>
    </xf>
    <xf fontId="13" fillId="8" borderId="7" numFmtId="38" xfId="3" applyNumberFormat="1" applyFont="1" applyFill="1" applyBorder="1" applyAlignment="1">
      <alignment horizontal="right" indent="1" vertical="center"/>
    </xf>
    <xf fontId="20" fillId="11" borderId="0" numFmtId="0" xfId="8" applyFont="1" applyFill="1" applyAlignment="1">
      <alignment horizontal="left" vertical="center"/>
    </xf>
    <xf fontId="20" fillId="11" borderId="0" numFmtId="38" xfId="3" applyNumberFormat="1" applyFont="1" applyFill="1" applyAlignment="1">
      <alignment horizontal="right" indent="1" vertical="center"/>
    </xf>
    <xf fontId="20" fillId="11" borderId="0" numFmtId="166" xfId="8" applyNumberFormat="1" applyFont="1" applyFill="1" applyAlignment="1">
      <alignment horizontal="left" vertical="center"/>
    </xf>
    <xf fontId="20" fillId="11" borderId="0" numFmtId="0" xfId="8" applyFont="1" applyFill="1" applyAlignment="1">
      <alignment vertical="center"/>
    </xf>
  </cellXfs>
  <cellStyles count="11">
    <cellStyle name="20% — акцент1" xfId="1" builtinId="30"/>
    <cellStyle name="20% — акцент5" xfId="2" builtinId="46"/>
    <cellStyle name="Денежный" xfId="3" builtinId="4"/>
    <cellStyle name="Заголовок 1" xfId="4" builtinId="16"/>
    <cellStyle name="Заголовок 2" xfId="5" builtinId="17"/>
    <cellStyle name="Заголовок 3" xfId="6" builtinId="18"/>
    <cellStyle name="Заголовок 4" xfId="7" builtinId="19"/>
    <cellStyle name="Итог" xfId="8" builtinId="25"/>
    <cellStyle name="Название" xfId="9" builtinId="15"/>
    <cellStyle name="Обычный" xfId="0" builtinId="0"/>
    <cellStyle name="Финансовый" xfId="10" builtinId="3"/>
  </cellStyles>
  <dxfs count="6">
    <dxf>
      <font>
        <sz val="11.000000"/>
        <color rgb="FF595959"/>
        <name val="Franklin Gothic Medium"/>
      </font>
      <alignment horizontal="right" indent="0" relativeIndent="0" shrinkToFit="0" textRotation="0" vertical="bottom" wrapText="0"/>
    </dxf>
    <dxf>
      <font>
        <sz val="11.000000"/>
        <color rgb="FF595959"/>
        <name val="Franklin Gothic Medium"/>
      </font>
      <alignment horizontal="right" indent="0" relativeIndent="0" shrinkToFit="0" textRotation="0" vertical="bottom" wrapText="0"/>
    </dxf>
    <dxf>
      <fill>
        <patternFill patternType="none"/>
      </fill>
    </dxf>
    <dxf>
      <font>
        <b/>
        <i val="0"/>
      </font>
    </dxf>
    <dxf>
      <font>
        <color theme="1" tint="0.14996795556505021"/>
      </font>
      <fill>
        <patternFill patternType="solid">
          <fgColor theme="4" tint="0.79998168889431442"/>
          <bgColor theme="4" tint="0.79998168889431442"/>
        </patternFill>
      </fill>
      <border>
        <left style="none"/>
        <right style="none"/>
        <top style="thin">
          <color theme="4"/>
        </top>
        <bottom style="medium">
          <color theme="4"/>
        </bottom>
        <diagonal/>
        <vertical style="none"/>
        <horizontal style="none"/>
      </border>
    </dxf>
    <dxf>
      <font>
        <color theme="1" tint="0.34998626667073579"/>
      </font>
      <border>
        <left style="none"/>
        <right style="dotted">
          <color theme="0" tint="-0.34998626667073579"/>
        </right>
        <top style="none"/>
        <bottom style="thin">
          <color theme="4"/>
        </bottom>
        <diagonal/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Balance Sheet" pivot="0" count="4">
      <tableStyleElement type="firstColumnStripe" size="1" dxfId="2"/>
      <tableStyleElement type="headerRow" size="1" dxfId="3"/>
      <tableStyleElement type="totalRow" size="1" dxfId="4"/>
      <tableStyleElement type="wholeTable" size="1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2.xml.rels><?xml version="1.0" encoding="UTF-8" standalone="yes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spc="0">
                <a:solidFill>
                  <a:srgbClr val="2C3E50"/>
                </a:solidFill>
                <a:latin typeface="Aptos"/>
                <a:ea typeface="Aptos"/>
                <a:cs typeface="Aptos"/>
              </a:defRPr>
            </a:pPr>
            <a:r>
              <a:rPr lang="en-US"/>
              <a:t>Balance Sheet Comparison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spc="0">
              <a:solidFill>
                <a:srgbClr val="2C3E50"/>
              </a:solidFill>
              <a:latin typeface="Aptos"/>
              <a:ea typeface="Aptos"/>
              <a:cs typeface="Apto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Summary!$C$15</c:f>
              <c:strCache>
                <c:ptCount val="1"/>
                <c:pt idx="0">
                  <c:v>FY-2025</c:v>
                </c:pt>
              </c:strCache>
            </c:strRef>
          </c:tx>
          <c:spPr bwMode="auto">
            <a:prstGeom prst="rect">
              <a:avLst/>
            </a:prstGeom>
            <a:solidFill>
              <a:srgbClr val="5A6B7A"/>
            </a:solidFill>
            <a:ln>
              <a:noFill/>
            </a:ln>
            <a:effectLst/>
          </c:spPr>
          <c:invertIfNegative val="0"/>
          <c:cat>
            <c:strRef>
              <c:f>Summary!$B$16:$B$21</c:f>
              <c:strCache>
                <c:ptCount val="6"/>
                <c:pt idx="0">
                  <c:v>Current Assets</c:v>
                </c:pt>
                <c:pt idx="1">
                  <c:v>Fixed Assets</c:v>
                </c:pt>
                <c:pt idx="2">
                  <c:v>Other Assets</c:v>
                </c:pt>
                <c:pt idx="3">
                  <c:v>Current Liabilities</c:v>
                </c:pt>
                <c:pt idx="4">
                  <c:v>Long-term Liabilities</c:v>
                </c:pt>
                <c:pt idx="5">
                  <c:v>Owner Equity</c:v>
                </c:pt>
              </c:strCache>
            </c:strRef>
          </c:cat>
          <c:val>
            <c:numRef>
              <c:f>Summary!$C$16:$C$21</c:f>
              <c:numCache>
                <c:formatCode>#,##0_);[Red]\(#,##0\)</c:formatCode>
                <c:ptCount val="6"/>
                <c:pt idx="0">
                  <c:v>404000</c:v>
                </c:pt>
                <c:pt idx="1">
                  <c:v>315000</c:v>
                </c:pt>
                <c:pt idx="2">
                  <c:v>5000</c:v>
                </c:pt>
                <c:pt idx="3">
                  <c:v>135000</c:v>
                </c:pt>
                <c:pt idx="4">
                  <c:v>180000</c:v>
                </c:pt>
                <c:pt idx="5">
                  <c:v>409000</c:v>
                </c:pt>
              </c:numCache>
            </c:numRef>
          </c:val>
        </c:ser>
        <c:ser>
          <c:idx val="1"/>
          <c:order val="1"/>
          <c:tx>
            <c:strRef>
              <c:f>Summary!$D$15</c:f>
              <c:strCache>
                <c:ptCount val="1"/>
                <c:pt idx="0">
                  <c:v>FY-2026</c:v>
                </c:pt>
              </c:strCache>
            </c:strRef>
          </c:tx>
          <c:spPr bwMode="auto">
            <a:prstGeom prst="rect">
              <a:avLst/>
            </a:prstGeom>
            <a:solidFill>
              <a:srgbClr val="E8734A"/>
            </a:solidFill>
            <a:ln>
              <a:noFill/>
            </a:ln>
            <a:effectLst/>
          </c:spPr>
          <c:invertIfNegative val="0"/>
          <c:cat>
            <c:strRef>
              <c:f>Summary!$B$16:$B$21</c:f>
              <c:strCache>
                <c:ptCount val="6"/>
                <c:pt idx="0">
                  <c:v>Current Assets</c:v>
                </c:pt>
                <c:pt idx="1">
                  <c:v>Fixed Assets</c:v>
                </c:pt>
                <c:pt idx="2">
                  <c:v>Other Assets</c:v>
                </c:pt>
                <c:pt idx="3">
                  <c:v>Current Liabilities</c:v>
                </c:pt>
                <c:pt idx="4">
                  <c:v>Long-term Liabilities</c:v>
                </c:pt>
                <c:pt idx="5">
                  <c:v>Owner Equity</c:v>
                </c:pt>
              </c:strCache>
            </c:strRef>
          </c:cat>
          <c:val>
            <c:numRef>
              <c:f>Summary!$D$16:$D$21</c:f>
              <c:numCache>
                <c:formatCode>#,##0_);[Red]\(#,##0\)</c:formatCode>
                <c:ptCount val="6"/>
                <c:pt idx="0">
                  <c:v>462500</c:v>
                </c:pt>
                <c:pt idx="1">
                  <c:v>337000</c:v>
                </c:pt>
                <c:pt idx="2">
                  <c:v>6500</c:v>
                </c:pt>
                <c:pt idx="3">
                  <c:v>152000</c:v>
                </c:pt>
                <c:pt idx="4">
                  <c:v>165000</c:v>
                </c:pt>
                <c:pt idx="5">
                  <c:v>494000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82"/>
        <c:axId val="469097088"/>
        <c:axId val="469096608"/>
      </c:barChart>
      <c:catAx>
        <c:axId val="46909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rgbClr val="D1D5DB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>
                <a:solidFill>
                  <a:srgbClr val="5A6B7A"/>
                </a:solidFill>
                <a:latin typeface="Aptos"/>
                <a:ea typeface="Aptos"/>
                <a:cs typeface="Aptos"/>
              </a:defRPr>
            </a:pPr>
            <a:endParaRPr lang="ru-RU"/>
          </a:p>
        </c:txPr>
        <c:crossAx val="469096608"/>
        <c:crosses val="autoZero"/>
        <c:auto val="1"/>
        <c:lblAlgn val="ctr"/>
        <c:lblOffset val="100"/>
        <c:noMultiLvlLbl val="0"/>
      </c:catAx>
      <c:valAx>
        <c:axId val="469096608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rgbClr val="E8E8E8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solidFill>
              <a:srgbClr val="D1D5DB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>
                <a:solidFill>
                  <a:srgbClr val="5A6B7A"/>
                </a:solidFill>
                <a:latin typeface="Aptos"/>
                <a:ea typeface="Aptos"/>
                <a:cs typeface="Aptos"/>
              </a:defRPr>
            </a:pPr>
            <a:endParaRPr lang="ru-RU"/>
          </a:p>
        </c:txPr>
        <c:crossAx val="469097088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>
              <a:solidFill>
                <a:srgbClr val="5A6B7A"/>
              </a:solidFill>
              <a:latin typeface="Aptos"/>
              <a:ea typeface="Aptos"/>
              <a:cs typeface="Aptos"/>
            </a:defRPr>
          </a:pPr>
          <a:endParaRPr lang="ru-RU"/>
        </a:p>
      </c:txPr>
    </c:legend>
    <c:plotVisOnly val="1"/>
    <c:dispBlanksAs val="gap"/>
    <c:showDLblsOverMax val="0"/>
  </c:chart>
  <c:spPr bwMode="auto">
    <a:xfrm rot="0"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"/>
          <a:lumOff val="85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spc="0">
                <a:solidFill>
                  <a:srgbClr val="2C3E50"/>
                </a:solidFill>
                <a:latin typeface="Aptos"/>
                <a:ea typeface="Aptos"/>
                <a:cs typeface="Aptos"/>
              </a:defRPr>
            </a:pPr>
            <a:r>
              <a:rPr lang="en-US"/>
              <a:t>Assets vs Liabilities Composition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spc="0">
              <a:solidFill>
                <a:srgbClr val="2C3E50"/>
              </a:solidFill>
              <a:latin typeface="Aptos"/>
              <a:ea typeface="Aptos"/>
              <a:cs typeface="Apto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Summary!$C$23</c:f>
              <c:strCache>
                <c:ptCount val="1"/>
                <c:pt idx="0">
                  <c:v>Total Assets</c:v>
                </c:pt>
              </c:strCache>
            </c:strRef>
          </c:tx>
          <c:spPr bwMode="auto">
            <a:prstGeom prst="rect">
              <a:avLst/>
            </a:prstGeom>
            <a:solidFill>
              <a:srgbClr val="3D4F5F"/>
            </a:solidFill>
            <a:ln>
              <a:noFill/>
            </a:ln>
            <a:effectLst/>
          </c:spPr>
          <c:invertIfNegative val="0"/>
          <c:cat>
            <c:strRef>
              <c:f>Summary!$B$24:$B$25</c:f>
              <c:strCache>
                <c:ptCount val="2"/>
                <c:pt idx="0">
                  <c:v>FY-2025</c:v>
                </c:pt>
                <c:pt idx="1">
                  <c:v>FY-2026</c:v>
                </c:pt>
              </c:strCache>
            </c:strRef>
          </c:cat>
          <c:val>
            <c:numRef>
              <c:f>Summary!$C$24:$C$25</c:f>
              <c:numCache>
                <c:formatCode>#,##0_);[Red]\(#,##0\)</c:formatCode>
                <c:ptCount val="2"/>
                <c:pt idx="0">
                  <c:v>724000</c:v>
                </c:pt>
                <c:pt idx="1">
                  <c:v>806000</c:v>
                </c:pt>
              </c:numCache>
            </c:numRef>
          </c:val>
        </c:ser>
        <c:ser>
          <c:idx val="1"/>
          <c:order val="1"/>
          <c:tx>
            <c:strRef>
              <c:f>Summary!$D$23</c:f>
              <c:strCache>
                <c:ptCount val="1"/>
                <c:pt idx="0">
                  <c:v>Total Liabilities</c:v>
                </c:pt>
              </c:strCache>
            </c:strRef>
          </c:tx>
          <c:spPr bwMode="auto">
            <a:prstGeom prst="rect">
              <a:avLst/>
            </a:prstGeom>
            <a:solidFill>
              <a:srgbClr val="E8734A"/>
            </a:solidFill>
            <a:ln>
              <a:noFill/>
            </a:ln>
            <a:effectLst/>
          </c:spPr>
          <c:invertIfNegative val="0"/>
          <c:cat>
            <c:strRef>
              <c:f>Summary!$B$24:$B$25</c:f>
              <c:strCache>
                <c:ptCount val="2"/>
                <c:pt idx="0">
                  <c:v>FY-2025</c:v>
                </c:pt>
                <c:pt idx="1">
                  <c:v>FY-2026</c:v>
                </c:pt>
              </c:strCache>
            </c:strRef>
          </c:cat>
          <c:val>
            <c:numRef>
              <c:f>Summary!$D$24:$D$25</c:f>
              <c:numCache>
                <c:formatCode>#,##0_);[Red]\(#,##0\)</c:formatCode>
                <c:ptCount val="2"/>
                <c:pt idx="0">
                  <c:v>315000</c:v>
                </c:pt>
                <c:pt idx="1">
                  <c:v>317000</c:v>
                </c:pt>
              </c:numCache>
            </c:numRef>
          </c:val>
        </c:ser>
        <c:ser>
          <c:idx val="2"/>
          <c:order val="2"/>
          <c:tx>
            <c:strRef>
              <c:f>Summary!$E$23</c:f>
              <c:strCache>
                <c:ptCount val="1"/>
                <c:pt idx="0">
                  <c:v>Owner Equity</c:v>
                </c:pt>
              </c:strCache>
            </c:strRef>
          </c:tx>
          <c:spPr bwMode="auto">
            <a:prstGeom prst="rect">
              <a:avLst/>
            </a:prstGeom>
            <a:solidFill>
              <a:srgbClr val="F2A78D"/>
            </a:solidFill>
            <a:ln>
              <a:noFill/>
            </a:ln>
            <a:effectLst/>
          </c:spPr>
          <c:invertIfNegative val="0"/>
          <c:cat>
            <c:strRef>
              <c:f>Summary!$B$24:$B$25</c:f>
              <c:strCache>
                <c:ptCount val="2"/>
                <c:pt idx="0">
                  <c:v>FY-2025</c:v>
                </c:pt>
                <c:pt idx="1">
                  <c:v>FY-2026</c:v>
                </c:pt>
              </c:strCache>
            </c:strRef>
          </c:cat>
          <c:val>
            <c:numRef>
              <c:f>Summary!$E$24:$E$25</c:f>
              <c:numCache>
                <c:formatCode>General</c:formatCode>
                <c:ptCount val="2"/>
                <c:pt idx="0">
                  <c:v>409000</c:v>
                </c:pt>
                <c:pt idx="1">
                  <c:v>494000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overlap val="100"/>
        <c:axId val="466892320"/>
        <c:axId val="466893760"/>
      </c:barChart>
      <c:catAx>
        <c:axId val="466892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rgbClr val="D1D5DB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>
                <a:solidFill>
                  <a:srgbClr val="5A6B7A"/>
                </a:solidFill>
                <a:latin typeface="Aptos"/>
                <a:ea typeface="Aptos"/>
                <a:cs typeface="Aptos"/>
              </a:defRPr>
            </a:pPr>
            <a:endParaRPr lang="ru-RU"/>
          </a:p>
        </c:txPr>
        <c:crossAx val="466893760"/>
        <c:crosses val="autoZero"/>
        <c:auto val="1"/>
        <c:lblAlgn val="ctr"/>
        <c:lblOffset val="100"/>
        <c:noMultiLvlLbl val="0"/>
      </c:catAx>
      <c:valAx>
        <c:axId val="46689376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rgbClr val="E8E8E8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solidFill>
              <a:srgbClr val="D1D5DB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>
                <a:solidFill>
                  <a:srgbClr val="5A6B7A"/>
                </a:solidFill>
                <a:latin typeface="Aptos"/>
                <a:ea typeface="Aptos"/>
                <a:cs typeface="Aptos"/>
              </a:defRPr>
            </a:pPr>
            <a:endParaRPr lang="ru-RU"/>
          </a:p>
        </c:txPr>
        <c:crossAx val="466892320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>
              <a:solidFill>
                <a:srgbClr val="5A6B7A"/>
              </a:solidFill>
              <a:latin typeface="Aptos"/>
              <a:ea typeface="Aptos"/>
              <a:cs typeface="Aptos"/>
            </a:defRPr>
          </a:pPr>
          <a:endParaRPr lang="ru-RU"/>
        </a:p>
      </c:txPr>
    </c:legend>
    <c:plotVisOnly val="1"/>
    <c:dispBlanksAs val="gap"/>
    <c:showDLblsOverMax val="0"/>
  </c:chart>
  <c:spPr bwMode="auto">
    <a:xfrm rot="0"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"/>
          <a:lumOff val="85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"/>
  </cs:variation>
  <cs:variation>
    <a:lumMod val="80"/>
    <a:lumOff val="20"/>
  </cs:variation>
  <cs:variation>
    <a:lumMod val="80"/>
  </cs:variation>
  <cs:variation>
    <a:lumMod val="60"/>
    <a:lumOff val="40"/>
  </cs:variation>
  <cs:variation>
    <a:lumMod val="50"/>
  </cs:variation>
  <cs:variation>
    <a:lumMod val="70"/>
    <a:lumOff val="30"/>
  </cs:variation>
  <cs:variation>
    <a:lumMod val="70"/>
  </cs:variation>
  <cs:variation>
    <a:lumMod val="50"/>
    <a:lumOff val="5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"/>
  </cs:variation>
  <cs:variation>
    <a:lumMod val="80"/>
    <a:lumOff val="20"/>
  </cs:variation>
  <cs:variation>
    <a:lumMod val="80"/>
  </cs:variation>
  <cs:variation>
    <a:lumMod val="60"/>
    <a:lumOff val="40"/>
  </cs:variation>
  <cs:variation>
    <a:lumMod val="50"/>
  </cs:variation>
  <cs:variation>
    <a:lumMod val="70"/>
    <a:lumOff val="30"/>
  </cs:variation>
  <cs:variation>
    <a:lumMod val="70"/>
  </cs:variation>
  <cs:variation>
    <a:lumMod val="50"/>
    <a:lumOff val="5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"/>
        <a:lumOff val="35"/>
      </a:schemeClr>
    </cs:fontRef>
    <cs:defRPr sz="1000"/>
  </cs:axisTitle>
  <cs:categoryAxis>
    <cs:lnRef idx="0"/>
    <cs:fillRef idx="0"/>
    <cs:effectRef idx="0"/>
    <cs:fontRef idx="minor">
      <a:schemeClr val="tx1">
        <a:lumMod val="65"/>
        <a:lumOff val="35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"/>
            <a:lumOff val="85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"/>
            <a:lumOff val="85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"/>
        <a:lumOff val="25"/>
      </a:schemeClr>
    </cs:fontRef>
    <cs:defRPr sz="900"/>
  </cs:dataLabel>
  <cs:dataLabelCallout>
    <cs:lnRef idx="0"/>
    <cs:fillRef idx="0"/>
    <cs:effectRef idx="0"/>
    <cs:fontRef idx="minor">
      <a:schemeClr val="dk1">
        <a:lumMod val="65"/>
        <a:lumOff val="35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"/>
            <a:lumOff val="75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"/>
        <a:lumOff val="35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"/>
            <a:lumOff val="85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"/>
          <a:lumOff val="25"/>
        </a:schemeClr>
      </a:solidFill>
      <a:ln w="9525" cap="flat" cmpd="sng" algn="ctr">
        <a:solidFill>
          <a:schemeClr val="tx1">
            <a:lumMod val="65"/>
            <a:lumOff val="35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"/>
            <a:lumOff val="65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"/>
            <a:lumOff val="35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"/>
            <a:lumOff val="85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"/>
            <a:lumOff val="95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"/>
            <a:lumOff val="5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"/>
            <a:lumOff val="65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"/>
        <a:lumOff val="35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"/>
        <a:lumOff val="35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"/>
            <a:lumOff val="65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"/>
        <a:lumOff val="35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"/>
        <a:lumOff val="35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"/>
            <a:lumOff val="35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"/>
        <a:lumOff val="35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"/>
        <a:lumOff val="35"/>
      </a:schemeClr>
    </cs:fontRef>
    <cs:defRPr sz="1000"/>
  </cs:axisTitle>
  <cs:categoryAxis>
    <cs:lnRef idx="0"/>
    <cs:fillRef idx="0"/>
    <cs:effectRef idx="0"/>
    <cs:fontRef idx="minor">
      <a:schemeClr val="tx1">
        <a:lumMod val="65"/>
        <a:lumOff val="35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"/>
            <a:lumOff val="85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"/>
            <a:lumOff val="85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"/>
        <a:lumOff val="25"/>
      </a:schemeClr>
    </cs:fontRef>
    <cs:defRPr sz="900"/>
  </cs:dataLabel>
  <cs:dataLabelCallout>
    <cs:lnRef idx="0"/>
    <cs:fillRef idx="0"/>
    <cs:effectRef idx="0"/>
    <cs:fontRef idx="minor">
      <a:schemeClr val="dk1">
        <a:lumMod val="65"/>
        <a:lumOff val="35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"/>
            <a:lumOff val="75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"/>
        <a:lumOff val="35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"/>
            <a:lumOff val="85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"/>
          <a:lumOff val="25"/>
        </a:schemeClr>
      </a:solidFill>
      <a:ln w="9525" cap="flat" cmpd="sng" algn="ctr">
        <a:solidFill>
          <a:schemeClr val="tx1">
            <a:lumMod val="65"/>
            <a:lumOff val="35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"/>
            <a:lumOff val="65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"/>
            <a:lumOff val="35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"/>
            <a:lumOff val="85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"/>
            <a:lumOff val="95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"/>
            <a:lumOff val="5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"/>
            <a:lumOff val="65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"/>
        <a:lumOff val="35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"/>
        <a:lumOff val="35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"/>
            <a:lumOff val="65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"/>
        <a:lumOff val="35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"/>
        <a:lumOff val="35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"/>
            <a:lumOff val="35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"/>
        <a:lumOff val="35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6</xdr:col>
      <xdr:colOff>257175</xdr:colOff>
      <xdr:row>0</xdr:row>
      <xdr:rowOff>307975</xdr:rowOff>
    </xdr:from>
    <xdr:to>
      <xdr:col>14</xdr:col>
      <xdr:colOff>149225</xdr:colOff>
      <xdr:row>10</xdr:row>
      <xdr:rowOff>53975</xdr:rowOff>
    </xdr:to>
    <xdr:graphicFrame>
      <xdr:nvGraphicFramePr>
        <xdr:cNvPr id="2" name="Диаграмма 1"/>
        <xdr:cNvGraphicFramePr>
          <a:graphicFrameLocks xmlns:a="http://schemas.openxmlformats.org/drawingml/2006/main"/>
        </xdr:cNvGraphicFramePr>
      </xdr:nvGraphicFramePr>
      <xdr:xfrm rot="0"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5</xdr:col>
      <xdr:colOff>114300</xdr:colOff>
      <xdr:row>13</xdr:row>
      <xdr:rowOff>200025</xdr:rowOff>
    </xdr:from>
    <xdr:to>
      <xdr:col>11</xdr:col>
      <xdr:colOff>758825</xdr:colOff>
      <xdr:row>27</xdr:row>
      <xdr:rowOff>327025</xdr:rowOff>
    </xdr:to>
    <xdr:graphicFrame>
      <xdr:nvGraphicFramePr>
        <xdr:cNvPr id="3" name="Диаграмма 2"/>
        <xdr:cNvGraphicFramePr>
          <a:graphicFrameLocks xmlns:a="http://schemas.openxmlformats.org/drawingml/2006/main"/>
        </xdr:cNvGraphicFramePr>
      </xdr:nvGraphicFramePr>
      <xdr:xfrm rot="0"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Dashboard" ref="B3:F9">
  <autoFilter ref="B3:F9">
    <filterColumn colId="0" showButton="0"/>
    <filterColumn colId="1" showButton="0"/>
    <filterColumn colId="2" showButton="0"/>
    <filterColumn colId="3" showButton="0"/>
    <filterColumn colId="4" showButton="0"/>
  </autoFilter>
  <tableColumns count="5">
    <tableColumn id="1" name="Asset Type" totalsRowLabel="Total"/>
    <tableColumn id="2" name="Prior Year" totalsRowFunction="sum"/>
    <tableColumn id="3" name="Current Year" totalsRowFunction="sum"/>
    <tableColumn id="4" name="YoY Change ($)" dataDxfId="0"/>
    <tableColumn id="5" name="YoY Change (%)" dataDxfId="1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Summary="Select Asset Type to automatically update  comparison year values in this table. Total Assets, Total Liabilities &amp; Stockholder Equity, and Balance are calculated at end of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Assets" ref="B3:E14" totalsRowCount="1">
  <autoFilter ref="B3:E13"/>
  <tableColumns count="4">
    <tableColumn id="1" name="Asset Type" totalsRowLabel="Total Assets"/>
    <tableColumn id="2" name="Description"/>
    <tableColumn id="3" name="Prior Year" totalsRowFunction="sum"/>
    <tableColumn id="4" name="Current Year" totalsRowFunction="sum"/>
  </tableColumns>
  <tableStyleInfo name="Balance Sheet" showFirstColumn="0" showLastColumn="0" showRowStripes="1" showColumnStripes="0"/>
  <extLst>
    <ext xmlns:x14="http://schemas.microsoft.com/office/spreadsheetml/2009/9/main" uri="{504A1905-F514-4f6f-8877-14C23A59335A}">
      <x14:table altTextSummary="Select Asset Type and enter corresponding Descriptions and values for comparison years in this table. Total Assets are calculated at end of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displayName="Liabilities" ref="B3:E12" totalsRowCount="1">
  <autoFilter ref="B3:E11"/>
  <tableColumns count="4">
    <tableColumn id="1" name="Liability Type" totalsRowLabel="Total Liabilities &amp; Stockholder Equity"/>
    <tableColumn id="2" name="Description"/>
    <tableColumn id="3" name="Prior Year" totalsRowFunction="sum"/>
    <tableColumn id="4" name="Current Year" totalsRowFunction="sum"/>
  </tableColumns>
  <tableStyleInfo name="Balance Sheet" showFirstColumn="0" showLastColumn="0" showRowStripes="1" showColumnStripes="0"/>
  <extLst>
    <ext xmlns:x14="http://schemas.microsoft.com/office/spreadsheetml/2009/9/main" uri="{504A1905-F514-4f6f-8877-14C23A59335A}">
      <x14:table altTextSummary="Select Liability Type and enter corresponding Descriptions and values for comparison years in this table. Total Liabilities &amp; Stockholder Equity are calculated at end of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displayName="Categories" ref="B3:B9">
  <autoFilter ref="B3:B9">
    <filterColumn colId="0" showButton="0"/>
  </autoFilter>
  <tableColumns count="1">
    <tableColumn id="1" name="Categories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Summary="Enter categories for assest and liabilities in this table"/>
    </ext>
  </extLst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Red">
      <a:dk1>
        <a:srgbClr val="000000"/>
      </a:dk1>
      <a:lt1>
        <a:srgbClr val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Balance Sheet">
      <a:majorFont>
        <a:latin typeface="Franklin Gothic Medium"/>
        <a:ea typeface="Arial"/>
        <a:cs typeface="Arial"/>
      </a:majorFont>
      <a:minorFont>
        <a:latin typeface="Franklin Gothic Medium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"/>
                <a:satMod val="300"/>
              </a:schemeClr>
            </a:gs>
            <a:gs pos="35">
              <a:schemeClr val="phClr">
                <a:tint val="37"/>
                <a:satMod val="300"/>
              </a:schemeClr>
            </a:gs>
            <a:gs pos="100">
              <a:schemeClr val="phClr">
                <a:tint val="15"/>
                <a:satMod val="35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"/>
                <a:satMod val="130"/>
              </a:schemeClr>
            </a:gs>
            <a:gs pos="80">
              <a:schemeClr val="phClr">
                <a:shade val="93"/>
                <a:satMod val="130"/>
              </a:schemeClr>
            </a:gs>
            <a:gs pos="100">
              <a:schemeClr val="phClr">
                <a:shade val="94"/>
                <a:satMod val="135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"/>
              <a:satMod val="105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"/>
                <a:satMod val="350"/>
              </a:schemeClr>
            </a:gs>
            <a:gs pos="40">
              <a:schemeClr val="phClr">
                <a:tint val="45"/>
                <a:shade val="99"/>
                <a:satMod val="350"/>
              </a:schemeClr>
            </a:gs>
            <a:gs pos="100">
              <a:schemeClr val="phClr">
                <a:shade val="20"/>
                <a:satMod val="255"/>
              </a:schemeClr>
            </a:gs>
          </a:gsLst>
          <a:path path="circle"/>
        </a:gradFill>
        <a:gradFill>
          <a:gsLst>
            <a:gs pos="0">
              <a:schemeClr val="phClr">
                <a:tint val="80"/>
                <a:satMod val="300"/>
              </a:schemeClr>
            </a:gs>
            <a:gs pos="100">
              <a:schemeClr val="phClr">
                <a:shade val="30"/>
                <a:satMod val="200"/>
              </a:schemeClr>
            </a:gs>
          </a:gsLst>
          <a:path path="circle"/>
        </a:gradFill>
      </a:bgFillStyleLst>
    </a:fmtScheme>
  </a:themeElements>
  <a:objectDefaults/>
  <a:extraClrSchemeLst>
    <a:extraClrScheme>
      <a:clrScheme name="Balance Sheet">
        <a:dk1>
          <a:sysClr val="windowText" lastClr="000000"/>
        </a:dk1>
        <a:lt1>
          <a:sysClr val="window" lastClr="FFFFFF"/>
        </a:lt1>
        <a:dk2>
          <a:srgbClr val="313F55"/>
        </a:dk2>
        <a:lt2>
          <a:srgbClr val="F2F2F2"/>
        </a:lt2>
        <a:accent1>
          <a:srgbClr val="308DA2"/>
        </a:accent1>
        <a:accent2>
          <a:srgbClr val="EB7A20"/>
        </a:accent2>
        <a:accent3>
          <a:srgbClr val="23A823"/>
        </a:accent3>
        <a:accent4>
          <a:srgbClr val="9D4CA4"/>
        </a:accent4>
        <a:accent5>
          <a:srgbClr val="FFC000"/>
        </a:accent5>
        <a:accent6>
          <a:srgbClr val="DC3220"/>
        </a:accent6>
        <a:hlink>
          <a:srgbClr val="1AA2B5"/>
        </a:hlink>
        <a:folHlink>
          <a:srgbClr val="9D4CA4"/>
        </a:folHlink>
      </a:clrScheme>
    </a:extraClrScheme>
  </a:extraClrSchemeLst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Relationship  Id="rId2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E8734A"/>
    <outlinePr applyStyles="0" summaryBelow="1" summaryRight="1" showOutlineSymbols="1"/>
    <pageSetUpPr autoPageBreaks="0" fitToPage="1"/>
  </sheetPr>
  <sheetViews>
    <sheetView showGridLines="0" zoomScale="100" workbookViewId="0">
      <selection activeCell="D12" activeCellId="0" sqref="D12"/>
    </sheetView>
  </sheetViews>
  <sheetFormatPr defaultColWidth="9.33203125" defaultRowHeight="30" customHeight="1" outlineLevelRow="1"/>
  <cols>
    <col customWidth="1" min="1" max="1" width="1.6640625"/>
    <col customWidth="1" min="2" max="2" width="32.5546875"/>
    <col customWidth="1" min="3" max="4" width="17.77734375"/>
    <col customWidth="1" min="5" max="6" width="19.21875"/>
  </cols>
  <sheetData>
    <row r="1" ht="42" customHeight="1">
      <c r="A1" s="1"/>
      <c r="B1" s="2" t="s">
        <v>0</v>
      </c>
      <c r="C1" s="3"/>
      <c r="D1" s="3"/>
      <c r="E1" s="4"/>
      <c r="F1" s="4"/>
    </row>
    <row r="2" ht="30" customHeight="1">
      <c r="A2" s="1"/>
      <c r="B2" s="5" t="s">
        <v>1</v>
      </c>
      <c r="C2" s="6" t="str">
        <f ca="1">"FY-"&amp;YEAR(TODAY())-1</f>
        <v>FY-2025</v>
      </c>
      <c r="D2" s="6" t="str">
        <f ca="1">"FY-"&amp;YEAR(TODAY())</f>
        <v>FY-2026</v>
      </c>
      <c r="E2" s="7" t="s">
        <v>2</v>
      </c>
      <c r="F2" s="7"/>
    </row>
    <row r="3" ht="18" customHeight="1">
      <c r="A3" s="1"/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ht="30" customHeight="1">
      <c r="A4" s="1"/>
      <c r="B4" s="10" t="s">
        <v>8</v>
      </c>
      <c r="C4" s="11">
        <f>SUMIFS(Assets[Prior Year],Assets[Asset Type],Dashboard[[#This Row],[Asset Type]])+SUMIFS(Liabilities[Prior Year],Liabilities[Liability Type],Dashboard[[#This Row],[Asset Type]])</f>
        <v>404000</v>
      </c>
      <c r="D4" s="11">
        <f>SUMIFS(Assets[Current Year],Assets[Asset Type],Dashboard[[#This Row],[Asset Type]])+SUMIFS(Liabilities[Current Year],Liabilities[Liability Type],Dashboard[[#This Row],[Asset Type]])</f>
        <v>462500</v>
      </c>
      <c r="E4" s="12">
        <f t="shared" ref="E4:E12" si="0">D4-C4</f>
        <v>58500</v>
      </c>
      <c r="F4" s="13">
        <f t="shared" ref="F4:F11" si="1">IF(C4=0,"-",D4/C4-1)</f>
        <v>0.14480198019801982</v>
      </c>
    </row>
    <row r="5" ht="30" customHeight="1">
      <c r="A5" s="1"/>
      <c r="B5" s="14" t="s">
        <v>9</v>
      </c>
      <c r="C5" s="15">
        <f>SUMIFS(Assets[Prior Year],Assets[Asset Type],Dashboard[[#This Row],[Asset Type]])+SUMIFS(Liabilities[Prior Year],Liabilities[Liability Type],Dashboard[[#This Row],[Asset Type]])</f>
        <v>315000</v>
      </c>
      <c r="D5" s="15">
        <f>SUMIFS(Assets[Current Year],Assets[Asset Type],Dashboard[[#This Row],[Asset Type]])+SUMIFS(Liabilities[Current Year],Liabilities[Liability Type],Dashboard[[#This Row],[Asset Type]])</f>
        <v>337000</v>
      </c>
      <c r="E5" s="16">
        <f t="shared" si="0"/>
        <v>22000</v>
      </c>
      <c r="F5" s="17">
        <f t="shared" si="1"/>
        <v>6.9841269841269815e-002</v>
      </c>
    </row>
    <row r="6" ht="30" customHeight="1">
      <c r="A6" s="1"/>
      <c r="B6" s="10" t="s">
        <v>10</v>
      </c>
      <c r="C6" s="11">
        <f>SUMIFS(Assets[Prior Year],Assets[Asset Type],Dashboard[[#This Row],[Asset Type]])+SUMIFS(Liabilities[Prior Year],Liabilities[Liability Type],Dashboard[[#This Row],[Asset Type]])</f>
        <v>5000</v>
      </c>
      <c r="D6" s="11">
        <f>SUMIFS(Assets[Current Year],Assets[Asset Type],Dashboard[[#This Row],[Asset Type]])+SUMIFS(Liabilities[Current Year],Liabilities[Liability Type],Dashboard[[#This Row],[Asset Type]])</f>
        <v>6500</v>
      </c>
      <c r="E6" s="12">
        <f t="shared" si="0"/>
        <v>1500</v>
      </c>
      <c r="F6" s="13">
        <f t="shared" si="1"/>
        <v>0.30000000000000004</v>
      </c>
    </row>
    <row r="7" ht="30" customHeight="1">
      <c r="A7" s="1"/>
      <c r="B7" s="14" t="s">
        <v>11</v>
      </c>
      <c r="C7" s="15">
        <f>SUMIFS(Assets[Prior Year],Assets[Asset Type],Dashboard[[#This Row],[Asset Type]])+SUMIFS(Liabilities[Prior Year],Liabilities[Liability Type],Dashboard[[#This Row],[Asset Type]])</f>
        <v>135000</v>
      </c>
      <c r="D7" s="15">
        <f>SUMIFS(Assets[Current Year],Assets[Asset Type],Dashboard[[#This Row],[Asset Type]])+SUMIFS(Liabilities[Current Year],Liabilities[Liability Type],Dashboard[[#This Row],[Asset Type]])</f>
        <v>152000</v>
      </c>
      <c r="E7" s="16">
        <f t="shared" si="0"/>
        <v>17000</v>
      </c>
      <c r="F7" s="17">
        <f t="shared" si="1"/>
        <v>0.125925925925926</v>
      </c>
    </row>
    <row r="8" ht="30" customHeight="1">
      <c r="A8" s="1"/>
      <c r="B8" s="10" t="s">
        <v>12</v>
      </c>
      <c r="C8" s="11">
        <f>SUMIFS(Assets[Prior Year],Assets[Asset Type],Dashboard[[#This Row],[Asset Type]])+SUMIFS(Liabilities[Prior Year],Liabilities[Liability Type],Dashboard[[#This Row],[Asset Type]])</f>
        <v>180000</v>
      </c>
      <c r="D8" s="11">
        <f>SUMIFS(Assets[Current Year],Assets[Asset Type],Dashboard[[#This Row],[Asset Type]])+SUMIFS(Liabilities[Current Year],Liabilities[Liability Type],Dashboard[[#This Row],[Asset Type]])</f>
        <v>165000</v>
      </c>
      <c r="E8" s="12">
        <f t="shared" si="0"/>
        <v>-15000</v>
      </c>
      <c r="F8" s="13">
        <f t="shared" si="1"/>
        <v>-8.333333333333337e-002</v>
      </c>
    </row>
    <row r="9" ht="30" customHeight="1">
      <c r="A9" s="1"/>
      <c r="B9" s="18" t="s">
        <v>13</v>
      </c>
      <c r="C9" s="19">
        <f>SUMIFS(Assets[Prior Year],Assets[Asset Type],Dashboard[[#This Row],[Asset Type]])+SUMIFS(Liabilities[Prior Year],Liabilities[Liability Type],Dashboard[[#This Row],[Asset Type]])</f>
        <v>409000</v>
      </c>
      <c r="D9" s="19">
        <f>SUMIFS(Assets[Current Year],Assets[Asset Type],Dashboard[[#This Row],[Asset Type]])+SUMIFS(Liabilities[Current Year],Liabilities[Liability Type],Dashboard[[#This Row],[Asset Type]])</f>
        <v>494000</v>
      </c>
      <c r="E9" s="20">
        <f t="shared" si="0"/>
        <v>85000</v>
      </c>
      <c r="F9" s="21">
        <f t="shared" si="1"/>
        <v>0.2078239608801955</v>
      </c>
    </row>
    <row r="10" ht="30" customHeight="1">
      <c r="A10" s="1"/>
      <c r="B10" s="22" t="s">
        <v>14</v>
      </c>
      <c r="C10" s="23">
        <f>Assets[[#Totals],[Prior Year]]</f>
        <v>724000</v>
      </c>
      <c r="D10" s="23">
        <f>Assets[[#Totals],[Current Year]]</f>
        <v>806000</v>
      </c>
      <c r="E10" s="24">
        <f t="shared" si="0"/>
        <v>82000</v>
      </c>
      <c r="F10" s="25">
        <f t="shared" si="1"/>
        <v>0.11325966850828739</v>
      </c>
    </row>
    <row r="11" ht="30" customHeight="1">
      <c r="A11" s="1"/>
      <c r="B11" s="22" t="s">
        <v>15</v>
      </c>
      <c r="C11" s="23">
        <f>Liabilities[[#Totals],[Prior Year]]</f>
        <v>724000</v>
      </c>
      <c r="D11" s="26">
        <f>Liabilities[[#Totals],[Current Year]]</f>
        <v>811000</v>
      </c>
      <c r="E11" s="24">
        <f t="shared" si="0"/>
        <v>87000</v>
      </c>
      <c r="F11" s="25">
        <f t="shared" si="1"/>
        <v>0.12016574585635365</v>
      </c>
    </row>
    <row r="12" ht="30" customHeight="1">
      <c r="A12" s="1"/>
      <c r="B12" s="27" t="s">
        <v>16</v>
      </c>
      <c r="C12" s="28">
        <f>C10-C11</f>
        <v>0</v>
      </c>
      <c r="D12" s="28">
        <f>D10-D11</f>
        <v>-5000</v>
      </c>
      <c r="E12" s="29">
        <f t="shared" si="0"/>
        <v>-5000</v>
      </c>
      <c r="F12" s="30" t="s">
        <v>17</v>
      </c>
    </row>
    <row r="13" ht="30" customHeight="1">
      <c r="A13" s="1"/>
      <c r="B13" s="1"/>
      <c r="C13" s="1"/>
      <c r="D13" s="1"/>
      <c r="E13" s="1"/>
      <c r="F13" s="1"/>
    </row>
    <row r="14" ht="30" customHeight="1">
      <c r="A14" s="1"/>
      <c r="B14" s="1"/>
      <c r="C14" s="1"/>
      <c r="D14" s="1"/>
      <c r="E14" s="1"/>
      <c r="F14" s="1"/>
    </row>
    <row r="15" ht="30" customHeight="1" outlineLevel="1">
      <c r="A15" s="1"/>
      <c r="B15" s="31" t="s">
        <v>18</v>
      </c>
      <c r="C15" s="31" t="str">
        <f ca="1">C2</f>
        <v>FY-2025</v>
      </c>
      <c r="D15" s="31" t="str">
        <f ca="1">D2</f>
        <v>FY-2026</v>
      </c>
      <c r="E15" s="32"/>
      <c r="F15" s="32"/>
    </row>
    <row r="16" ht="30" customHeight="1" outlineLevel="1">
      <c r="A16" s="1"/>
      <c r="B16" s="33" t="str">
        <f t="shared" ref="B16:D21" si="2">B4</f>
        <v xml:space="preserve">Current Assets</v>
      </c>
      <c r="C16" s="34">
        <f t="shared" si="2"/>
        <v>404000</v>
      </c>
      <c r="D16" s="34">
        <f t="shared" si="2"/>
        <v>462500</v>
      </c>
      <c r="E16" s="32"/>
      <c r="F16" s="32"/>
    </row>
    <row r="17" ht="30" customHeight="1" outlineLevel="1">
      <c r="A17" s="1"/>
      <c r="B17" s="33" t="str">
        <f t="shared" si="2"/>
        <v xml:space="preserve">Fixed Assets</v>
      </c>
      <c r="C17" s="34">
        <f t="shared" si="2"/>
        <v>315000</v>
      </c>
      <c r="D17" s="34">
        <f t="shared" si="2"/>
        <v>337000</v>
      </c>
      <c r="E17" s="32"/>
      <c r="F17" s="32"/>
    </row>
    <row r="18" ht="30" customHeight="1" outlineLevel="1">
      <c r="A18" s="1"/>
      <c r="B18" s="33" t="str">
        <f t="shared" si="2"/>
        <v xml:space="preserve">Other Assets</v>
      </c>
      <c r="C18" s="34">
        <f t="shared" si="2"/>
        <v>5000</v>
      </c>
      <c r="D18" s="34">
        <f t="shared" si="2"/>
        <v>6500</v>
      </c>
      <c r="E18" s="32"/>
      <c r="F18" s="32"/>
    </row>
    <row r="19" ht="30" customHeight="1" outlineLevel="1">
      <c r="A19" s="1"/>
      <c r="B19" s="33" t="str">
        <f t="shared" si="2"/>
        <v xml:space="preserve">Current Liabilities</v>
      </c>
      <c r="C19" s="34">
        <f t="shared" si="2"/>
        <v>135000</v>
      </c>
      <c r="D19" s="34">
        <f t="shared" si="2"/>
        <v>152000</v>
      </c>
      <c r="E19" s="32"/>
      <c r="F19" s="32"/>
    </row>
    <row r="20" ht="30" customHeight="1" outlineLevel="1">
      <c r="A20" s="1"/>
      <c r="B20" s="33" t="str">
        <f t="shared" si="2"/>
        <v xml:space="preserve">Long-term Liabilities</v>
      </c>
      <c r="C20" s="34">
        <f t="shared" si="2"/>
        <v>180000</v>
      </c>
      <c r="D20" s="34">
        <f t="shared" si="2"/>
        <v>165000</v>
      </c>
      <c r="E20" s="32"/>
      <c r="F20" s="32"/>
    </row>
    <row r="21" ht="30" customHeight="1" outlineLevel="1">
      <c r="A21" s="1"/>
      <c r="B21" s="33" t="str">
        <f t="shared" si="2"/>
        <v xml:space="preserve">Owner Equity</v>
      </c>
      <c r="C21" s="34">
        <f t="shared" si="2"/>
        <v>409000</v>
      </c>
      <c r="D21" s="34">
        <f t="shared" si="2"/>
        <v>494000</v>
      </c>
      <c r="E21" s="32"/>
      <c r="F21" s="32"/>
    </row>
    <row r="22" ht="30" customHeight="1">
      <c r="A22" s="1"/>
      <c r="B22" s="32"/>
      <c r="C22" s="32"/>
      <c r="D22" s="32"/>
      <c r="E22" s="32"/>
      <c r="F22" s="32"/>
    </row>
    <row r="23" ht="30" customHeight="1" outlineLevel="1">
      <c r="A23" s="1"/>
      <c r="B23" s="31"/>
      <c r="C23" s="31" t="s">
        <v>14</v>
      </c>
      <c r="D23" s="31" t="s">
        <v>19</v>
      </c>
      <c r="E23" s="31" t="s">
        <v>13</v>
      </c>
      <c r="F23" s="32"/>
    </row>
    <row r="24" ht="30" customHeight="1" outlineLevel="1">
      <c r="A24" s="1"/>
      <c r="B24" s="33" t="str">
        <f ca="1">C2</f>
        <v>FY-2025</v>
      </c>
      <c r="C24" s="34">
        <f>C4+C5+C6</f>
        <v>724000</v>
      </c>
      <c r="D24" s="34">
        <f>C7+C8</f>
        <v>315000</v>
      </c>
      <c r="E24" s="33">
        <f>C9</f>
        <v>409000</v>
      </c>
      <c r="F24" s="32"/>
    </row>
    <row r="25" ht="30" customHeight="1" outlineLevel="1">
      <c r="A25" s="1"/>
      <c r="B25" s="33" t="str">
        <f ca="1">D2</f>
        <v>FY-2026</v>
      </c>
      <c r="C25" s="34">
        <f>D4+D5+D6</f>
        <v>806000</v>
      </c>
      <c r="D25" s="34">
        <f>D7+D8</f>
        <v>317000</v>
      </c>
      <c r="E25" s="33">
        <f>D9</f>
        <v>494000</v>
      </c>
      <c r="F25" s="32"/>
    </row>
  </sheetData>
  <sheetProtection autoFilter="1" deleteColumns="0" deleteRows="0" formatCells="1" formatColumns="1" formatRows="1" insertColumns="0" insertHyperlinks="1" insertRows="0" pivotTables="1" selectLockedCells="1" selectUnlockedCells="0" sheet="0" sort="1"/>
  <mergeCells count="1">
    <mergeCell ref="E2:F2"/>
  </mergeCells>
  <conditionalFormatting sqref="E4:E9">
    <cfRule type="cellIs" priority="9" operator="between"/>
  </conditionalFormatting>
  <conditionalFormatting sqref="E4:E9">
    <cfRule type="iconSet" priority="10">
      <iconSet iconSet="3Arrows">
        <cfvo type="percent" val="0"/>
        <cfvo type="percent" val="33"/>
        <cfvo type="percent" val="67"/>
      </iconSet>
    </cfRule>
  </conditionalFormatting>
  <dataValidations count="11" disablePrompts="0">
    <dataValidation sqref="A1" type="none" allowBlank="1" errorStyle="stop" imeMode="noControl" operator="between" prompt="Create a balance sheet in this workbook. Enter Assets &amp; Liabilities in each worksheet. Total Assets, Total Liabilities, &amp; Balance are automatically calculated in this worksheet" showDropDown="0" showErrorMessage="1" showInputMessage="1"/>
    <dataValidation sqref="B10" type="none" allowBlank="1" errorStyle="stop" imeMode="noControl" operator="between" prompt="Total Assets are automatically calculated in cells at right" showDropDown="0" showErrorMessage="1" showInputMessage="1"/>
    <dataValidation sqref="B11" type="none" allowBlank="1" errorStyle="stop" imeMode="noControl" operator="between" prompt="Total Liabilities &amp; Stockholder Equity are automatically calculated in cells at right. Flag turns green to indicate zero or positive balance, and red to indicate negative balance" showDropDown="0" showErrorMessage="1" showInputMessage="1"/>
    <dataValidation sqref="B12" type="none" allowBlank="1" errorStyle="stop" imeMode="noControl" operator="between" prompt="Balance is automatically calculated in cells at right" showDropDown="0" showErrorMessage="1" showInputMessage="1"/>
    <dataValidation sqref="B1" type="none" allowBlank="1" errorStyle="stop" imeMode="noControl" operator="between" prompt="Title of this worksheet is in this cell" showDropDown="0" showErrorMessage="1" showInputMessage="1"/>
    <dataValidation sqref="D2" type="none" allowBlank="1" errorStyle="stop" imeMode="noControl" operator="between" prompt="Enter comparison year 2 in this cell" showDropDown="0" showErrorMessage="1" showInputMessage="1"/>
    <dataValidation sqref="B3" type="none" allowBlank="1" errorStyle="stop" imeMode="noControl" operator="between" prompt="Select Asset Type in this column. Year comparison values will automatically update. Press ALT+DOWN ARROW to open the drop-down list, then ENTER to make selection" showDropDown="0" showErrorMessage="1" showInputMessage="1"/>
    <dataValidation sqref="C2" type="none" allowBlank="1" errorStyle="stop" imeMode="noControl" operator="between" prompt="Enter comparison year 1 in this cell" showDropDown="0" showErrorMessage="1" showInputMessage="1"/>
    <dataValidation sqref="B2" type="none" allowBlank="1" errorStyle="stop" imeMode="noControl" operator="between" prompt="Enter comparison years in cells C2 and D2 at right" showDropDown="0" showErrorMessage="1" showInputMessage="1"/>
    <dataValidation sqref="C3" type="none" allowBlank="1" errorStyle="stop" imeMode="noControl" operator="between" prompt=" Values for the above year from the Assets and Liabilities worksheets are automatically updated in this column under this heading" showDropDown="0" showErrorMessage="1" showInputMessage="1"/>
    <dataValidation sqref="D3" type="none" allowBlank="1" errorStyle="stop" imeMode="noControl" operator="between" prompt="Values for the above year from the Assets and Liabilities worksheets are automatically updated in this column under this heading" showDropDown="0" showErrorMessage="1" showInputMessage="1"/>
  </dataValidations>
  <printOptions headings="0" gridLines="0" horizontalCentered="1"/>
  <pageMargins left="0.69999999999999996" right="0.69999999999999996" top="0.75" bottom="0.75" header="0.29999999999999999" footer="0.29999999999999999"/>
  <pageSetup paperSize="9" scale="90" fitToWidth="1" fitToHeight="0" pageOrder="downThenOver" orientation="portrait" usePrinterDefaults="1" blackAndWhite="0" draft="0" cellComments="none" useFirstPageNumber="0" errors="displayed" horizontalDpi="600" verticalDpi="600" copies="1"/>
  <headerFooter differentFirst="1">
    <oddFooter>Page &amp;P of &amp;N</oddFooter>
  </headerFooter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40025-00E2-4FA2-961D-009400550097}">
            <xm:f>$C$11&gt;$C$10</xm:f>
            <x14:dxf>
              <font>
                <b/>
                <i val="0"/>
                <color indexed="2"/>
              </font>
            </x14:dxf>
          </x14:cfRule>
          <xm:sqref>C11</xm:sqref>
        </x14:conditionalFormatting>
        <x14:conditionalFormatting xmlns:xm="http://schemas.microsoft.com/office/excel/2006/main">
          <x14:cfRule type="expression" priority="2" id="{00570070-0027-4C97-BD9E-00870097005F}">
            <xm:f>$C$11&lt;$C$10</xm:f>
            <x14:dxf>
              <font>
                <b/>
                <i val="0"/>
                <color indexed="2"/>
              </font>
            </x14:dxf>
          </x14:cfRule>
          <xm:sqref>C11</xm:sqref>
        </x14:conditionalFormatting>
        <x14:conditionalFormatting xmlns:xm="http://schemas.microsoft.com/office/excel/2006/main">
          <x14:cfRule type="expression" priority="3" id="{00AE00C0-00A1-41A0-A299-0098009B004C}">
            <xm:f>$C$11=$C$10</xm:f>
            <x14:dxf>
              <font>
                <b/>
                <i val="0"/>
                <color theme="6" tint="-0.499984740745262"/>
              </font>
            </x14:dxf>
          </x14:cfRule>
          <xm:sqref>C11</xm:sqref>
        </x14:conditionalFormatting>
        <x14:conditionalFormatting xmlns:xm="http://schemas.microsoft.com/office/excel/2006/main">
          <x14:cfRule type="expression" priority="5" id="{00A6000C-0028-424C-A608-00F3002700F3}">
            <xm:f>$D$11&gt;$D$10</xm:f>
            <x14:dxf>
              <font>
                <b/>
                <i val="0"/>
                <color indexed="2"/>
              </font>
            </x14:dxf>
          </x14:cfRule>
          <xm:sqref>D11</xm:sqref>
        </x14:conditionalFormatting>
        <x14:conditionalFormatting xmlns:xm="http://schemas.microsoft.com/office/excel/2006/main">
          <x14:cfRule type="expression" priority="6" id="{0001003D-009A-467B-9CCE-007800C600FA}">
            <xm:f>$D$11&lt;$D$10</xm:f>
            <x14:dxf>
              <font>
                <b/>
                <i val="0"/>
                <color indexed="2"/>
              </font>
              <fill>
                <patternFill patternType="none"/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7" id="{002400B2-0056-42E2-822E-003B0048009C}">
            <xm:f>$D$11=$D$10</xm:f>
            <x14:dxf>
              <font>
                <b/>
                <i val="0"/>
                <color theme="6" tint="-0.24994659260841701"/>
              </font>
            </x14:dxf>
          </x14:cfRule>
          <xm:sqref>D11</xm:sqref>
        </x14:conditionalFormatting>
        <x14:conditionalFormatting xmlns:xm="http://schemas.microsoft.com/office/excel/2006/main">
          <x14:cfRule type="dataBar" priority="11" id="{009900BE-00C1-418B-BA4E-0005003E0029}">
            <x14:dataBar maxLength="100" minLength="0" axisPosition="none" direction="context">
              <x14:cfvo type="min"/>
              <x14:cfvo type="max"/>
              <x14:fillColor rgb="FF308DA2"/>
              <x14:negativeFillColor rgb="FFCC4444"/>
            </x14:dataBar>
          </x14:cfRule>
          <xm:sqref>E4:E9</xm:sqref>
        </x14:conditionalFormatting>
        <x14:conditionalFormatting xmlns:xm="http://schemas.microsoft.com/office/excel/2006/main">
          <x14:cfRule type="iconSet" priority="4" id="{008F0025-00C5-4A52-A4BA-00D1007F0083}">
            <x14:iconSet iconSet="3Flags" custom="1">
              <x14:cfvo type="percent">
                <xm:f>0</xm:f>
              </x14:cfvo>
              <x14:cfvo type="num">
                <xm:f>$C$10</xm:f>
              </x14:cfvo>
              <x14:cfvo type="num" gte="0">
                <xm:f>$C$10</xm:f>
              </x14:cfvo>
              <x14:cfIcon iconSet="3Flags" iconId="0"/>
              <x14:cfIcon iconSet="3Flags" iconId="2"/>
              <x14:cfIcon iconSet="3Flags" iconId="0"/>
            </x14:iconSet>
          </x14:cfRule>
          <xm:sqref>C11</xm:sqref>
        </x14:conditionalFormatting>
        <x14:conditionalFormatting xmlns:xm="http://schemas.microsoft.com/office/excel/2006/main">
          <x14:cfRule type="iconSet" priority="8" id="{005500A3-004D-4B6A-BEE2-005000A600A2}">
            <x14:iconSet iconSet="3Flags" custom="1">
              <x14:cfvo type="percent">
                <xm:f>0</xm:f>
              </x14:cfvo>
              <x14:cfvo type="num">
                <xm:f>$D$10</xm:f>
              </x14:cfvo>
              <x14:cfvo type="num" gte="0">
                <xm:f>$D$10</xm:f>
              </x14:cfvo>
              <x14:cfIcon iconSet="3Flags" iconId="0"/>
              <x14:cfIcon iconSet="3Flags" iconId="2"/>
              <x14:cfIcon iconSet="3Flags" iconId="0"/>
            </x14:iconSet>
          </x14:cfRule>
          <xm:sqref>D11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E30064-00CA-41D6-969B-006600910011}" type="list" allowBlank="1" error="Select entry from the list. Select CANCEL, then press ALT+DOWN ARROW to open the drop-down list, then ENTER to make selection" errorStyle="warning" imeMode="noControl" operator="between" showDropDown="0" showErrorMessage="1" showInputMessage="1">
          <x14:formula1>
            <xm:f>INDIRECT("Categories[Categories]")</xm:f>
          </x14:formula1>
          <xm:sqref>B4:B9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1">
    <tabColor rgb="FF3D4F5F"/>
    <outlinePr applyStyles="0" summaryBelow="1" summaryRight="1" showOutlineSymbols="1"/>
    <pageSetUpPr autoPageBreaks="0" fitToPage="1"/>
  </sheetPr>
  <sheetViews>
    <sheetView showGridLines="0" zoomScale="100" workbookViewId="0">
      <pane ySplit="3" topLeftCell="A4" activePane="bottomLeft" state="frozen"/>
      <selection activeCell="A1" activeCellId="0" sqref="A1"/>
    </sheetView>
  </sheetViews>
  <sheetFormatPr defaultColWidth="9.33203125" defaultRowHeight="30" customHeight="1"/>
  <cols>
    <col customWidth="1" min="1" max="1" width="1.6640625"/>
    <col customWidth="1" min="2" max="2" width="19.21875"/>
    <col customWidth="1" min="3" max="3" width="32.5546875"/>
    <col customWidth="1" min="4" max="5" width="17.77734375"/>
  </cols>
  <sheetData>
    <row r="1" s="35" customFormat="1" ht="42" customHeight="1">
      <c r="A1" s="36"/>
      <c r="B1" s="37" t="s">
        <v>20</v>
      </c>
      <c r="C1" s="38"/>
      <c r="D1" s="39"/>
      <c r="E1" s="39"/>
    </row>
    <row r="2" s="35" customFormat="1" ht="30" customHeight="1">
      <c r="A2" s="36"/>
      <c r="B2" s="1"/>
      <c r="C2" s="1"/>
      <c r="D2" s="40" t="str">
        <f ca="1">FY_YEAR</f>
        <v>FY-2025</v>
      </c>
      <c r="E2" s="40" t="str">
        <f ca="1">FY_YEAR_2</f>
        <v>FY-2026</v>
      </c>
    </row>
    <row r="3" s="35" customFormat="1" ht="18" customHeight="1">
      <c r="A3" s="36"/>
      <c r="B3" s="8" t="s">
        <v>3</v>
      </c>
      <c r="C3" s="8" t="s">
        <v>21</v>
      </c>
      <c r="D3" s="8" t="s">
        <v>4</v>
      </c>
      <c r="E3" s="8" t="s">
        <v>5</v>
      </c>
    </row>
    <row r="4" s="35" customFormat="1" ht="30" customHeight="1">
      <c r="A4" s="36"/>
      <c r="B4" s="10" t="s">
        <v>8</v>
      </c>
      <c r="C4" s="10" t="s">
        <v>22</v>
      </c>
      <c r="D4" s="41">
        <v>95000</v>
      </c>
      <c r="E4" s="41">
        <v>110000</v>
      </c>
    </row>
    <row r="5" s="35" customFormat="1" ht="30" customHeight="1">
      <c r="A5" s="36"/>
      <c r="B5" s="14" t="s">
        <v>8</v>
      </c>
      <c r="C5" s="14" t="s">
        <v>23</v>
      </c>
      <c r="D5" s="42">
        <v>150000</v>
      </c>
      <c r="E5" s="42">
        <v>175000</v>
      </c>
    </row>
    <row r="6" s="35" customFormat="1" ht="30" customHeight="1">
      <c r="A6" s="36"/>
      <c r="B6" s="10" t="s">
        <v>8</v>
      </c>
      <c r="C6" s="10" t="s">
        <v>24</v>
      </c>
      <c r="D6" s="41">
        <v>85000</v>
      </c>
      <c r="E6" s="41">
        <v>92000</v>
      </c>
    </row>
    <row r="7" s="35" customFormat="1" ht="30" customHeight="1">
      <c r="A7" s="36"/>
      <c r="B7" s="14" t="s">
        <v>8</v>
      </c>
      <c r="C7" s="14" t="s">
        <v>25</v>
      </c>
      <c r="D7" s="42">
        <v>62000</v>
      </c>
      <c r="E7" s="42">
        <v>71000</v>
      </c>
    </row>
    <row r="8" s="35" customFormat="1" ht="30" customHeight="1">
      <c r="A8" s="36"/>
      <c r="B8" s="10" t="s">
        <v>8</v>
      </c>
      <c r="C8" s="10" t="s">
        <v>26</v>
      </c>
      <c r="D8" s="41">
        <v>12000</v>
      </c>
      <c r="E8" s="41">
        <v>14500</v>
      </c>
    </row>
    <row r="9" s="35" customFormat="1" ht="30" customHeight="1">
      <c r="A9" s="36"/>
      <c r="B9" s="14" t="s">
        <v>9</v>
      </c>
      <c r="C9" s="14" t="s">
        <v>27</v>
      </c>
      <c r="D9" s="42">
        <v>320000</v>
      </c>
      <c r="E9" s="42">
        <v>345000</v>
      </c>
    </row>
    <row r="10" s="35" customFormat="1" ht="30" customHeight="1">
      <c r="A10" s="36"/>
      <c r="B10" s="10" t="s">
        <v>9</v>
      </c>
      <c r="C10" s="10" t="s">
        <v>28</v>
      </c>
      <c r="D10" s="41">
        <v>45000</v>
      </c>
      <c r="E10" s="41">
        <v>52000</v>
      </c>
    </row>
    <row r="11" ht="30" customHeight="1">
      <c r="A11" s="1"/>
      <c r="B11" s="14" t="s">
        <v>9</v>
      </c>
      <c r="C11" s="14" t="s">
        <v>29</v>
      </c>
      <c r="D11" s="42">
        <v>28000</v>
      </c>
      <c r="E11" s="42">
        <v>35000</v>
      </c>
    </row>
    <row r="12" s="35" customFormat="1" ht="30" customHeight="1">
      <c r="A12" s="36"/>
      <c r="B12" s="10" t="s">
        <v>9</v>
      </c>
      <c r="C12" s="10" t="s">
        <v>30</v>
      </c>
      <c r="D12" s="43">
        <v>-78000</v>
      </c>
      <c r="E12" s="43">
        <v>-95000</v>
      </c>
    </row>
    <row r="13" s="35" customFormat="1" ht="30" customHeight="1">
      <c r="A13" s="36"/>
      <c r="B13" s="18" t="s">
        <v>10</v>
      </c>
      <c r="C13" s="18" t="s">
        <v>31</v>
      </c>
      <c r="D13" s="44">
        <v>5000</v>
      </c>
      <c r="E13" s="44">
        <v>6500</v>
      </c>
    </row>
    <row r="14" ht="30" customHeight="1">
      <c r="A14" s="1"/>
      <c r="B14" s="45" t="s">
        <v>14</v>
      </c>
      <c r="C14" s="45"/>
      <c r="D14" s="46">
        <f>SUBTOTAL(109,Assets[Prior Year])</f>
        <v>724000</v>
      </c>
      <c r="E14" s="46">
        <f>SUBTOTAL(109,Assets[Current Year])</f>
        <v>806000</v>
      </c>
    </row>
  </sheetData>
  <sheetProtection autoFilter="1" deleteColumns="0" deleteRows="0" formatCells="1" formatColumns="1" formatRows="1" insertColumns="0" insertHyperlinks="1" insertRows="0" pivotTables="1" selectLockedCells="1" selectUnlockedCells="0" sheet="0" sort="1"/>
  <dataValidations count="8" disablePrompts="0">
    <dataValidation sqref="A1" type="none" allowBlank="1" errorStyle="stop" imeMode="noControl" operator="between" prompt="Create a list of Assets comparing financial years in this worksheet. Total Assets are automatically calculated at the end of the Assets table" showDropDown="0" showErrorMessage="1" showInputMessage="1"/>
    <dataValidation sqref="B1" type="none" allowBlank="1" errorStyle="stop" imeMode="noControl" operator="between" prompt="Title of this worksheet is in this cell" showDropDown="0" showErrorMessage="1" showInputMessage="1"/>
    <dataValidation sqref="C3" type="none" allowBlank="1" errorStyle="stop" imeMode="noControl" operator="between" prompt="Enter Description in this column under this heading" showDropDown="0" showErrorMessage="1" showInputMessage="1"/>
    <dataValidation sqref="B3" type="none" allowBlank="1" errorStyle="stop" imeMode="noControl" operator="between" prompt="Select Asset Type in this column under this heading. Press ALT+DOWN ARROW to open the drop-down list, then ENTER to make selection. Use heading filters to find specific entries" showDropDown="0" showErrorMessage="1" showInputMessage="1"/>
    <dataValidation sqref="D3:E3" type="none" allowBlank="1" errorStyle="stop" imeMode="noControl" operator="between" prompt="Enter Asset amounts for the above year in this column under this heading" showDropDown="0" showErrorMessage="1" showInputMessage="1"/>
    <dataValidation sqref="B2" type="none" allowBlank="1" errorStyle="stop" imeMode="noControl" operator="between" prompt="Comparison years are automatically updated in cells D2 and E2 at right" showDropDown="0" showErrorMessage="1" showInputMessage="1"/>
    <dataValidation sqref="E2" type="none" allowBlank="1" errorStyle="stop" imeMode="noControl" operator="between" prompt="Comparison year 2 is automatically updated in this cell" showDropDown="0" showErrorMessage="1" showInputMessage="1"/>
    <dataValidation sqref="D2" type="none" allowBlank="1" errorStyle="stop" imeMode="noControl" operator="between" prompt="Comparison year 1 is automatically updated in this cell" showDropDown="0" showErrorMessage="1" showInputMessage="1"/>
  </dataValidations>
  <printOptions headings="0" gridLines="0" horizontalCentered="1"/>
  <pageMargins left="0.69999999999999996" right="0.69999999999999996" top="0.75" bottom="0.75" header="0.29999999999999999" footer="0.29999999999999999"/>
  <pageSetup paperSize="9" scale="71" fitToWidth="1" fitToHeight="0" pageOrder="downThenOver" orientation="portrait" usePrinterDefaults="1" blackAndWhite="0" draft="0" cellComments="none" useFirstPageNumber="0" errors="displayed" horizontalDpi="600" verticalDpi="600" copies="1"/>
  <headerFooter differentFirst="1">
    <oddFooter>Page &amp;P of &amp;N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51008D-00B1-41F0-8C99-00AB00E3006F}" type="list" allowBlank="1" error="Select entry from the list. Select CANCEL, then press ALT+DOWN ARROW to open the drop-down list, then ENTER to make selection" errorStyle="warning" imeMode="noControl" operator="between" showDropDown="0" showErrorMessage="1" showInputMessage="1">
          <x14:formula1>
            <xm:f>INDIRECT("Categories[Categories]")</xm:f>
          </x14:formula1>
          <xm:sqref>B4:B13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5A6B7A"/>
    <outlinePr applyStyles="0" summaryBelow="1" summaryRight="1" showOutlineSymbols="1"/>
    <pageSetUpPr autoPageBreaks="0" fitToPage="1"/>
  </sheetPr>
  <sheetViews>
    <sheetView showGridLines="0" zoomScale="100" workbookViewId="0">
      <pane ySplit="3" topLeftCell="A4" activePane="bottomLeft" state="frozen"/>
      <selection activeCell="A1" activeCellId="0" sqref="A1"/>
    </sheetView>
  </sheetViews>
  <sheetFormatPr defaultColWidth="9.33203125" defaultRowHeight="30" customHeight="1"/>
  <cols>
    <col customWidth="1" min="1" max="1" width="1.6640625"/>
    <col customWidth="1" min="2" max="2" width="19.21875"/>
    <col customWidth="1" min="3" max="3" width="32.5546875"/>
    <col customWidth="1" min="4" max="5" width="17.77734375"/>
  </cols>
  <sheetData>
    <row r="1" s="35" customFormat="1" ht="42" customHeight="1">
      <c r="A1" s="36"/>
      <c r="B1" s="37" t="s">
        <v>32</v>
      </c>
      <c r="C1" s="38"/>
      <c r="D1" s="39"/>
      <c r="E1" s="39"/>
    </row>
    <row r="2" s="35" customFormat="1" ht="30" customHeight="1">
      <c r="A2" s="36"/>
      <c r="B2" s="36"/>
      <c r="C2" s="36"/>
      <c r="D2" s="40" t="str">
        <f ca="1">FY_YEAR</f>
        <v>FY-2025</v>
      </c>
      <c r="E2" s="40" t="str">
        <f ca="1">FY_YEAR_2</f>
        <v>FY-2026</v>
      </c>
    </row>
    <row r="3" s="35" customFormat="1" ht="18" customHeight="1">
      <c r="A3" s="36"/>
      <c r="B3" s="8" t="s">
        <v>33</v>
      </c>
      <c r="C3" s="8" t="s">
        <v>21</v>
      </c>
      <c r="D3" s="8" t="s">
        <v>4</v>
      </c>
      <c r="E3" s="8" t="s">
        <v>5</v>
      </c>
    </row>
    <row r="4" s="35" customFormat="1" ht="30" customHeight="1">
      <c r="A4" s="36"/>
      <c r="B4" s="10" t="s">
        <v>11</v>
      </c>
      <c r="C4" s="10" t="s">
        <v>34</v>
      </c>
      <c r="D4" s="41">
        <v>48000</v>
      </c>
      <c r="E4" s="41">
        <v>52000</v>
      </c>
    </row>
    <row r="5" s="35" customFormat="1" ht="30" customHeight="1">
      <c r="A5" s="36"/>
      <c r="B5" s="14" t="s">
        <v>11</v>
      </c>
      <c r="C5" s="14" t="s">
        <v>35</v>
      </c>
      <c r="D5" s="42">
        <v>32000</v>
      </c>
      <c r="E5" s="42">
        <v>35000</v>
      </c>
    </row>
    <row r="6" s="35" customFormat="1" ht="30" customHeight="1">
      <c r="A6" s="36"/>
      <c r="B6" s="10" t="s">
        <v>11</v>
      </c>
      <c r="C6" s="10" t="s">
        <v>36</v>
      </c>
      <c r="D6" s="41">
        <v>18000</v>
      </c>
      <c r="E6" s="41">
        <v>21000</v>
      </c>
    </row>
    <row r="7" s="35" customFormat="1" ht="30" customHeight="1">
      <c r="A7" s="36"/>
      <c r="B7" s="14" t="s">
        <v>11</v>
      </c>
      <c r="C7" s="14" t="s">
        <v>37</v>
      </c>
      <c r="D7" s="42">
        <v>22000</v>
      </c>
      <c r="E7" s="42">
        <v>26000</v>
      </c>
    </row>
    <row r="8" s="35" customFormat="1" ht="30" customHeight="1">
      <c r="A8" s="36"/>
      <c r="B8" s="10" t="s">
        <v>11</v>
      </c>
      <c r="C8" s="10" t="s">
        <v>38</v>
      </c>
      <c r="D8" s="41">
        <v>15000</v>
      </c>
      <c r="E8" s="41">
        <v>18000</v>
      </c>
    </row>
    <row r="9" s="35" customFormat="1" ht="30" customHeight="1">
      <c r="A9" s="36"/>
      <c r="B9" s="14" t="s">
        <v>12</v>
      </c>
      <c r="C9" s="14" t="s">
        <v>39</v>
      </c>
      <c r="D9" s="42">
        <v>180000</v>
      </c>
      <c r="E9" s="42">
        <v>165000</v>
      </c>
    </row>
    <row r="10" s="35" customFormat="1" ht="30" customHeight="1">
      <c r="A10" s="36"/>
      <c r="B10" s="10" t="s">
        <v>13</v>
      </c>
      <c r="C10" s="10" t="s">
        <v>40</v>
      </c>
      <c r="D10" s="41">
        <v>250000</v>
      </c>
      <c r="E10" s="41">
        <v>275000</v>
      </c>
    </row>
    <row r="11" ht="30" customHeight="1">
      <c r="A11" s="1"/>
      <c r="B11" s="18" t="s">
        <v>13</v>
      </c>
      <c r="C11" s="18" t="s">
        <v>41</v>
      </c>
      <c r="D11" s="44">
        <v>159000</v>
      </c>
      <c r="E11" s="44">
        <v>219000</v>
      </c>
    </row>
    <row r="12" s="35" customFormat="1" ht="30" customHeight="1">
      <c r="A12" s="36"/>
      <c r="B12" s="47" t="s">
        <v>15</v>
      </c>
      <c r="C12" s="48"/>
      <c r="D12" s="46">
        <f>SUBTOTAL(109,Liabilities[Prior Year])</f>
        <v>724000</v>
      </c>
      <c r="E12" s="46">
        <f>SUBTOTAL(109,Liabilities[Current Year])</f>
        <v>811000</v>
      </c>
    </row>
  </sheetData>
  <sheetProtection autoFilter="1" deleteColumns="0" deleteRows="0" formatCells="1" formatColumns="1" formatRows="1" insertColumns="0" insertHyperlinks="1" insertRows="0" pivotTables="1" selectLockedCells="1" selectUnlockedCells="0" sheet="0" sort="1"/>
  <dataValidations count="8" disablePrompts="0">
    <dataValidation sqref="A1" type="none" allowBlank="1" errorStyle="stop" imeMode="noControl" operator="between" prompt="Create a list of Liabilities comparing financial years in this worksheet. Total Liabilities &amp; Stockholder Equity are automatically calculated at the end of the Liabilities table" showDropDown="0" showErrorMessage="1" showInputMessage="1"/>
    <dataValidation sqref="B1" type="none" allowBlank="1" errorStyle="stop" imeMode="noControl" operator="between" prompt="Title of this worksheet is in this cell" showDropDown="0" showErrorMessage="1" showInputMessage="1"/>
    <dataValidation sqref="C3" type="none" allowBlank="1" errorStyle="stop" imeMode="noControl" operator="between" prompt="Enter Description in this column under this heading" showDropDown="0" showErrorMessage="1" showInputMessage="1"/>
    <dataValidation sqref="B3" type="none" allowBlank="1" errorStyle="stop" imeMode="noControl" operator="between" prompt="Select Liability Type in this column under this heading. Press ALT+DOWN ARROW to open the drop-down list, then ENTER to make selection. Use heading filters to find specific entries" showDropDown="0" showErrorMessage="1" showInputMessage="1"/>
    <dataValidation sqref="B2" type="none" allowBlank="1" errorStyle="stop" imeMode="noControl" operator="between" prompt="Comparison years are automatically updated in cells D2 and E2 at right" showDropDown="0" showErrorMessage="1" showInputMessage="1"/>
    <dataValidation sqref="E2" type="none" allowBlank="1" errorStyle="stop" imeMode="noControl" operator="between" prompt="Comparison year 2 is automatically updated in this cell" showDropDown="0" showErrorMessage="1" showInputMessage="1"/>
    <dataValidation sqref="D2" type="none" allowBlank="1" errorStyle="stop" imeMode="noControl" operator="between" prompt="Comparison year 1 is automatically updated in this cell" showDropDown="0" showErrorMessage="1" showInputMessage="1"/>
    <dataValidation sqref="D3:E3" type="none" allowBlank="1" errorStyle="stop" imeMode="noControl" operator="between" prompt="Enter Liability amounts for the above year in this column under this heading" showDropDown="0" showErrorMessage="1" showInputMessage="1"/>
  </dataValidations>
  <printOptions headings="0" gridLines="0" horizontalCentered="1"/>
  <pageMargins left="0.69999999999999996" right="0.69999999999999996" top="0.75" bottom="0.75" header="0.29999999999999999" footer="0.29999999999999999"/>
  <pageSetup paperSize="9" scale="71" fitToWidth="1" fitToHeight="0" pageOrder="downThenOver" orientation="portrait" usePrinterDefaults="1" blackAndWhite="0" draft="0" cellComments="none" useFirstPageNumber="0" errors="displayed" horizontalDpi="600" verticalDpi="600" copies="1"/>
  <headerFooter differentFirst="1">
    <oddFooter>Page &amp;P of &amp;N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5D00B2-00FB-4FE6-A6FD-00EA008300EF}" type="list" allowBlank="1" error="Select entry from the list. Select CANCEL, then press ALT+DOWN ARROW to open the drop-down list, then ENTER to make selection" errorStyle="warning" imeMode="noControl" operator="between" showDropDown="0" showErrorMessage="1" showInputMessage="1">
          <x14:formula1>
            <xm:f>INDIRECT("Categories[Categories]")</xm:f>
          </x14:formula1>
          <xm:sqref>B4:B11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8E9EAB"/>
    <outlinePr applyStyles="0" summaryBelow="1" summaryRight="1" showOutlineSymbols="1"/>
    <pageSetUpPr autoPageBreaks="0" fitToPage="1"/>
  </sheetPr>
  <sheetViews>
    <sheetView showGridLines="0" zoomScale="100" workbookViewId="0">
      <selection activeCell="A1" activeCellId="0" sqref="A1"/>
    </sheetView>
  </sheetViews>
  <sheetFormatPr defaultColWidth="9.33203125" defaultRowHeight="17.25" customHeight="1"/>
  <cols>
    <col customWidth="1" min="1" max="1" width="1.6640625"/>
    <col customWidth="1" min="2" max="2" width="50.77734375"/>
  </cols>
  <sheetData>
    <row r="1" s="35" customFormat="1" ht="42" customHeight="1">
      <c r="A1" s="36"/>
      <c r="B1" s="37" t="s">
        <v>42</v>
      </c>
    </row>
    <row r="2" s="35" customFormat="1" ht="17.25" customHeight="1">
      <c r="A2" s="36"/>
      <c r="B2" s="36"/>
    </row>
    <row r="3" s="35" customFormat="1" ht="17.25" customHeight="1">
      <c r="A3" s="36"/>
      <c r="B3" s="8" t="s">
        <v>42</v>
      </c>
    </row>
    <row r="4" s="35" customFormat="1" ht="17.25" customHeight="1">
      <c r="A4" s="36"/>
      <c r="B4" s="10" t="s">
        <v>8</v>
      </c>
    </row>
    <row r="5" s="35" customFormat="1" ht="17.25" customHeight="1">
      <c r="A5" s="36"/>
      <c r="B5" s="14" t="s">
        <v>9</v>
      </c>
    </row>
    <row r="6" s="35" customFormat="1" ht="17.25" customHeight="1">
      <c r="A6" s="36"/>
      <c r="B6" s="10" t="s">
        <v>10</v>
      </c>
    </row>
    <row r="7" s="35" customFormat="1" ht="17.25" customHeight="1">
      <c r="A7" s="36"/>
      <c r="B7" s="14" t="s">
        <v>11</v>
      </c>
    </row>
    <row r="8" s="35" customFormat="1" ht="17.25" customHeight="1">
      <c r="A8" s="36"/>
      <c r="B8" s="10" t="s">
        <v>12</v>
      </c>
    </row>
    <row r="9" s="35" customFormat="1" ht="17.25" customHeight="1">
      <c r="A9" s="36"/>
      <c r="B9" s="14" t="s">
        <v>13</v>
      </c>
    </row>
  </sheetData>
  <sheetProtection autoFilter="1" deleteColumns="0" deleteRows="0" formatCells="1" formatColumns="1" formatRows="1" insertColumns="0" insertHyperlinks="1" insertRows="0" pivotTables="1" selectLockedCells="1" selectUnlockedCells="0" sheet="0" sort="1"/>
  <dataValidations count="3" disablePrompts="0">
    <dataValidation sqref="A1" type="none" allowBlank="1" errorStyle="stop" imeMode="noControl" operator="between" prompt="Create a list of categories for Assets and Liabilities in this worksheet. These values are used to create a Dashboard to build out the Assets and Liabilities worksheets" showDropDown="0" showErrorMessage="1" showInputMessage="1"/>
    <dataValidation sqref="B1" type="none" allowBlank="1" errorStyle="stop" imeMode="noControl" operator="between" prompt="Title of this worksheet is in this cell" showDropDown="0" showErrorMessage="1" showInputMessage="1"/>
    <dataValidation sqref="B3" type="none" allowBlank="1" errorStyle="stop" imeMode="noControl" operator="between" prompt="Enter Categories in this column under this heading" showDropDown="0" showErrorMessage="1" showInputMessage="1"/>
  </dataValidations>
  <printOptions headings="0" gridLines="0" horizontalCentered="1"/>
  <pageMargins left="0.69999999999999996" right="0.69999999999999996" top="0.75" bottom="0.75" header="0.29999999999999999" footer="0.29999999999999999"/>
  <pageSetup paperSize="9" scale="100" fitToWidth="1" fitToHeight="0" pageOrder="downThenOver" orientation="portrait" usePrinterDefaults="1" blackAndWhite="0" draft="0" cellComments="none" useFirstPageNumber="0" errors="displayed" horizontalDpi="600" verticalDpi="600" copies="1"/>
  <headerFooter differentFirst="1">
    <oddFooter>Page &amp;P of &amp;N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2017-05-31T07:59:53Z</dcterms:created>
  <dcterms:modified xsi:type="dcterms:W3CDTF">2026-03-19T09:57:11Z</dcterms:modified>
  <cp:lastModifiedBy/>
</cp:coreProperties>
</file>